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2020 WTP Data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 iterate="1" iterateCount="10"/>
</workbook>
</file>

<file path=xl/calcChain.xml><?xml version="1.0" encoding="utf-8"?>
<calcChain xmlns="http://schemas.openxmlformats.org/spreadsheetml/2006/main">
  <c r="H29" i="4" l="1"/>
  <c r="F13" i="4" l="1"/>
  <c r="N30" i="5" l="1"/>
  <c r="B37" i="8" l="1"/>
  <c r="B36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K29" i="6"/>
  <c r="J29" i="6"/>
  <c r="I29" i="6"/>
  <c r="H29" i="6"/>
  <c r="L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K21" i="6"/>
  <c r="J21" i="6"/>
  <c r="I21" i="6"/>
  <c r="H21" i="6"/>
  <c r="L20" i="6"/>
  <c r="K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J13" i="6"/>
  <c r="I13" i="6"/>
  <c r="H13" i="6"/>
  <c r="L12" i="6"/>
  <c r="J12" i="6"/>
  <c r="I12" i="6"/>
  <c r="H12" i="6"/>
  <c r="L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J6" i="6"/>
  <c r="I6" i="6"/>
  <c r="H6" i="6"/>
  <c r="L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L23" i="4"/>
  <c r="J23" i="4"/>
  <c r="H23" i="4"/>
  <c r="F23" i="4"/>
  <c r="D23" i="4"/>
  <c r="B23" i="4"/>
  <c r="L22" i="4"/>
  <c r="J22" i="4"/>
  <c r="H22" i="4"/>
  <c r="F22" i="4"/>
  <c r="D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6" i="7"/>
  <c r="N17" i="7" l="1"/>
  <c r="AC17" i="7" s="1"/>
  <c r="M17" i="7"/>
  <c r="AB17" i="7" s="1"/>
  <c r="N16" i="7"/>
  <c r="AC16" i="7" s="1"/>
  <c r="M16" i="7"/>
  <c r="AB16" i="7" s="1"/>
  <c r="L27" i="7" l="1"/>
  <c r="L25" i="7"/>
  <c r="N27" i="7" l="1"/>
  <c r="AC27" i="7" s="1"/>
  <c r="M27" i="7"/>
  <c r="AB27" i="7" s="1"/>
  <c r="N25" i="7"/>
  <c r="AC25" i="7" s="1"/>
  <c r="M25" i="7"/>
  <c r="AB25" i="7" s="1"/>
  <c r="L20" i="7" l="1"/>
  <c r="L19" i="7"/>
  <c r="N20" i="7" l="1"/>
  <c r="AC20" i="7" s="1"/>
  <c r="M20" i="7"/>
  <c r="AB20" i="7" s="1"/>
  <c r="N19" i="7"/>
  <c r="AC19" i="7" s="1"/>
  <c r="M19" i="7"/>
  <c r="AB19" i="7" s="1"/>
  <c r="L18" i="7"/>
  <c r="N18" i="7" l="1"/>
  <c r="M18" i="7"/>
  <c r="AB18" i="7" l="1"/>
  <c r="AC18" i="7"/>
  <c r="L21" i="7" l="1"/>
  <c r="N21" i="7" l="1"/>
  <c r="M21" i="7"/>
  <c r="AC21" i="7" l="1"/>
  <c r="AB21" i="7"/>
  <c r="L22" i="7" l="1"/>
  <c r="N22" i="7" l="1"/>
  <c r="M22" i="7"/>
  <c r="AB22" i="7" l="1"/>
  <c r="AC22" i="7"/>
  <c r="L23" i="7" l="1"/>
  <c r="N23" i="7" l="1"/>
  <c r="M23" i="7"/>
  <c r="AB23" i="7" l="1"/>
  <c r="AC23" i="7"/>
  <c r="L26" i="7" l="1"/>
  <c r="N26" i="7" l="1"/>
  <c r="M26" i="7"/>
  <c r="AB26" i="7" l="1"/>
  <c r="AC26" i="7"/>
  <c r="L28" i="7" l="1"/>
  <c r="M28" i="7" l="1"/>
  <c r="N28" i="7"/>
  <c r="AC28" i="7" l="1"/>
  <c r="AB28" i="7"/>
  <c r="L30" i="7" l="1"/>
  <c r="N30" i="7" l="1"/>
  <c r="M30" i="7"/>
  <c r="AB30" i="7" l="1"/>
  <c r="AC30" i="7"/>
  <c r="L31" i="7" l="1"/>
  <c r="N31" i="7" l="1"/>
  <c r="M31" i="7"/>
  <c r="AB31" i="7" l="1"/>
  <c r="AC31" i="7"/>
  <c r="L32" i="7" l="1"/>
  <c r="N32" i="7" l="1"/>
  <c r="M32" i="7"/>
  <c r="AC32" i="7" l="1"/>
  <c r="AB32" i="7"/>
  <c r="L33" i="7" l="1"/>
  <c r="N33" i="7" l="1"/>
  <c r="M33" i="7"/>
  <c r="AB33" i="7" l="1"/>
  <c r="AC33" i="7"/>
  <c r="L34" i="7" l="1"/>
  <c r="N34" i="7" l="1"/>
  <c r="M34" i="7"/>
  <c r="AC34" i="7" l="1"/>
  <c r="AB34" i="7"/>
  <c r="L35" i="7" l="1"/>
  <c r="N35" i="7" l="1"/>
  <c r="M35" i="7"/>
  <c r="AB35" i="7" l="1"/>
  <c r="AC35" i="7"/>
  <c r="L11" i="7" l="1"/>
  <c r="L10" i="7"/>
  <c r="L9" i="7"/>
  <c r="L8" i="7"/>
  <c r="N11" i="7" l="1"/>
  <c r="AC11" i="7" s="1"/>
  <c r="M11" i="7"/>
  <c r="AB11" i="7" s="1"/>
  <c r="N10" i="7"/>
  <c r="AC10" i="7" s="1"/>
  <c r="M10" i="7"/>
  <c r="AB10" i="7" s="1"/>
  <c r="N9" i="7"/>
  <c r="AC9" i="7" s="1"/>
  <c r="M9" i="7"/>
  <c r="AB9" i="7" s="1"/>
  <c r="N8" i="7"/>
  <c r="AC8" i="7" s="1"/>
  <c r="M8" i="7"/>
  <c r="AB8" i="7" s="1"/>
  <c r="L24" i="7"/>
  <c r="N24" i="7" l="1"/>
  <c r="M24" i="7"/>
  <c r="AB24" i="7" s="1"/>
  <c r="AC24" i="7" l="1"/>
  <c r="F40" i="5" l="1"/>
  <c r="F38" i="5"/>
  <c r="F39" i="5"/>
  <c r="G39" i="5"/>
  <c r="G38" i="5"/>
  <c r="G40" i="5"/>
  <c r="I40" i="5"/>
  <c r="I39" i="5"/>
  <c r="I38" i="5"/>
  <c r="K39" i="5"/>
  <c r="K40" i="5"/>
  <c r="K38" i="5"/>
  <c r="M39" i="5"/>
  <c r="M40" i="5"/>
  <c r="M38" i="5"/>
  <c r="H40" i="5"/>
  <c r="H39" i="5"/>
  <c r="H38" i="5"/>
  <c r="O40" i="5"/>
  <c r="O39" i="5"/>
  <c r="O38" i="5"/>
  <c r="N39" i="5"/>
  <c r="N40" i="5"/>
  <c r="N38" i="5"/>
  <c r="E38" i="5"/>
  <c r="E39" i="5"/>
  <c r="E40" i="5"/>
  <c r="J39" i="5"/>
  <c r="J40" i="5"/>
  <c r="J38" i="5"/>
  <c r="D39" i="5" l="1"/>
  <c r="D40" i="5"/>
  <c r="D38" i="5"/>
  <c r="L40" i="5"/>
  <c r="L39" i="5"/>
  <c r="L38" i="5"/>
  <c r="K5" i="6" l="1"/>
  <c r="L6" i="7" l="1"/>
  <c r="M6" i="7" l="1"/>
  <c r="N6" i="7"/>
  <c r="AC6" i="7" l="1"/>
  <c r="AB6" i="7"/>
  <c r="K6" i="6" l="1"/>
  <c r="L7" i="7" l="1"/>
  <c r="N7" i="7" l="1"/>
  <c r="M7" i="7"/>
  <c r="AB7" i="7" l="1"/>
  <c r="AC7" i="7"/>
  <c r="K11" i="6" l="1"/>
  <c r="L12" i="7" l="1"/>
  <c r="M12" i="7" l="1"/>
  <c r="N12" i="7"/>
  <c r="AC12" i="7" l="1"/>
  <c r="AB12" i="7"/>
  <c r="K12" i="6" l="1"/>
  <c r="L13" i="7" l="1"/>
  <c r="N13" i="7" l="1"/>
  <c r="M13" i="7"/>
  <c r="AC13" i="7" l="1"/>
  <c r="AB13" i="7"/>
  <c r="K13" i="6" l="1"/>
  <c r="L14" i="7" l="1"/>
  <c r="N14" i="7" l="1"/>
  <c r="M14" i="7"/>
  <c r="AB14" i="7" l="1"/>
  <c r="AC14" i="7"/>
  <c r="K14" i="6" l="1"/>
  <c r="L15" i="7" l="1"/>
  <c r="K39" i="6"/>
  <c r="K37" i="6"/>
  <c r="K38" i="6"/>
  <c r="N15" i="7" l="1"/>
  <c r="M15" i="7"/>
  <c r="AC15" i="7" l="1"/>
  <c r="AB15" i="7"/>
  <c r="K28" i="6" l="1"/>
  <c r="L29" i="7" l="1"/>
  <c r="K36" i="6"/>
  <c r="M29" i="7" l="1"/>
  <c r="N29" i="7"/>
  <c r="L38" i="7"/>
  <c r="L39" i="7"/>
  <c r="L40" i="7"/>
  <c r="AC29" i="7" l="1"/>
  <c r="N39" i="7"/>
  <c r="N40" i="7"/>
  <c r="N38" i="7"/>
  <c r="N37" i="7"/>
  <c r="C110" i="11" s="1"/>
  <c r="AB29" i="7"/>
  <c r="M40" i="7"/>
  <c r="M39" i="7"/>
  <c r="M38" i="7"/>
  <c r="AB40" i="7" l="1"/>
  <c r="AB39" i="7"/>
  <c r="AB37" i="7"/>
  <c r="AC39" i="7"/>
  <c r="AC40" i="7"/>
  <c r="AC37" i="7"/>
  <c r="AC38" i="7"/>
  <c r="AB38" i="7" l="1"/>
  <c r="AC45" i="7" s="1"/>
  <c r="C113" i="11"/>
  <c r="O34" i="6"/>
  <c r="P34" i="6"/>
  <c r="N34" i="6"/>
  <c r="M34" i="6"/>
  <c r="M6" i="6"/>
  <c r="O6" i="6"/>
  <c r="N6" i="6"/>
  <c r="P6" i="6"/>
  <c r="Q6" i="6"/>
  <c r="Q5" i="6"/>
  <c r="O5" i="6"/>
  <c r="P5" i="6"/>
  <c r="N5" i="6"/>
  <c r="M5" i="6"/>
  <c r="N35" i="6"/>
  <c r="O35" i="6"/>
  <c r="M35" i="6"/>
  <c r="Q35" i="6"/>
  <c r="P35" i="6"/>
  <c r="Q34" i="6"/>
  <c r="N19" i="6"/>
  <c r="M19" i="6"/>
  <c r="Q19" i="6"/>
  <c r="O19" i="6"/>
  <c r="P19" i="6"/>
  <c r="P11" i="6"/>
  <c r="M11" i="6"/>
  <c r="N11" i="6"/>
  <c r="Q11" i="6"/>
  <c r="O11" i="6"/>
  <c r="M15" i="6"/>
  <c r="Q15" i="6"/>
  <c r="O15" i="6"/>
  <c r="P15" i="6"/>
  <c r="N15" i="6"/>
  <c r="M24" i="6"/>
  <c r="P24" i="6"/>
  <c r="O24" i="6"/>
  <c r="Q24" i="6"/>
  <c r="N24" i="6"/>
  <c r="M20" i="6"/>
  <c r="N20" i="6"/>
  <c r="P20" i="6"/>
  <c r="Q20" i="6"/>
  <c r="O20" i="6"/>
  <c r="O16" i="6"/>
  <c r="P16" i="6"/>
  <c r="Q16" i="6"/>
  <c r="N16" i="6"/>
  <c r="M16" i="6"/>
  <c r="M23" i="6"/>
  <c r="P23" i="6"/>
  <c r="N23" i="6"/>
  <c r="Q23" i="6"/>
  <c r="O23" i="6"/>
  <c r="N30" i="6"/>
  <c r="M30" i="6"/>
  <c r="O30" i="6"/>
  <c r="Q30" i="6"/>
  <c r="P30" i="6"/>
  <c r="N25" i="6"/>
  <c r="M25" i="6"/>
  <c r="P25" i="6"/>
  <c r="Q25" i="6"/>
  <c r="O25" i="6"/>
  <c r="Q17" i="6"/>
  <c r="O17" i="6"/>
  <c r="N17" i="6"/>
  <c r="M17" i="6"/>
  <c r="P17" i="6"/>
  <c r="Q7" i="6"/>
  <c r="M7" i="6"/>
  <c r="P7" i="6"/>
  <c r="N7" i="6"/>
  <c r="O7" i="6"/>
  <c r="Q31" i="6"/>
  <c r="M31" i="6"/>
  <c r="O31" i="6"/>
  <c r="P31" i="6"/>
  <c r="N31" i="6"/>
  <c r="N26" i="6"/>
  <c r="O26" i="6"/>
  <c r="P26" i="6"/>
  <c r="M26" i="6"/>
  <c r="Q26" i="6"/>
  <c r="N21" i="6"/>
  <c r="M21" i="6"/>
  <c r="Q21" i="6"/>
  <c r="P21" i="6"/>
  <c r="O21" i="6"/>
  <c r="M12" i="6"/>
  <c r="N12" i="6"/>
  <c r="P12" i="6"/>
  <c r="O12" i="6"/>
  <c r="Q12" i="6"/>
  <c r="Q8" i="6"/>
  <c r="O8" i="6"/>
  <c r="P8" i="6"/>
  <c r="N8" i="6"/>
  <c r="M8" i="6"/>
  <c r="O32" i="6"/>
  <c r="M32" i="6"/>
  <c r="N32" i="6"/>
  <c r="P32" i="6"/>
  <c r="Q32" i="6"/>
  <c r="P27" i="6"/>
  <c r="O27" i="6"/>
  <c r="Q27" i="6"/>
  <c r="N27" i="6"/>
  <c r="M27" i="6"/>
  <c r="Q18" i="6"/>
  <c r="M18" i="6"/>
  <c r="N18" i="6"/>
  <c r="P18" i="6"/>
  <c r="O18" i="6"/>
  <c r="M13" i="6"/>
  <c r="O13" i="6"/>
  <c r="P13" i="6"/>
  <c r="N13" i="6"/>
  <c r="Q13" i="6"/>
  <c r="P9" i="6"/>
  <c r="Q9" i="6"/>
  <c r="M9" i="6"/>
  <c r="O9" i="6"/>
  <c r="N9" i="6"/>
  <c r="O29" i="6"/>
  <c r="Q29" i="6"/>
  <c r="P29" i="6"/>
  <c r="M29" i="6"/>
  <c r="N29" i="6"/>
  <c r="P33" i="6"/>
  <c r="O33" i="6"/>
  <c r="M33" i="6"/>
  <c r="N33" i="6"/>
  <c r="Q33" i="6"/>
  <c r="Q28" i="6"/>
  <c r="O28" i="6"/>
  <c r="N28" i="6"/>
  <c r="P28" i="6"/>
  <c r="M28" i="6"/>
  <c r="N22" i="6"/>
  <c r="P22" i="6"/>
  <c r="O22" i="6"/>
  <c r="M22" i="6"/>
  <c r="Q22" i="6"/>
  <c r="N14" i="6"/>
  <c r="Q14" i="6"/>
  <c r="O14" i="6"/>
  <c r="M14" i="6"/>
  <c r="P14" i="6"/>
  <c r="O10" i="6"/>
  <c r="Q10" i="6"/>
  <c r="P10" i="6"/>
  <c r="N10" i="6"/>
  <c r="M10" i="6"/>
  <c r="Q39" i="6" l="1"/>
  <c r="Q37" i="6"/>
  <c r="Q38" i="6"/>
  <c r="M37" i="6"/>
  <c r="M38" i="6"/>
  <c r="M39" i="6"/>
  <c r="N37" i="6"/>
  <c r="N38" i="6"/>
  <c r="N39" i="6"/>
  <c r="P37" i="6"/>
  <c r="P39" i="6"/>
  <c r="P38" i="6"/>
  <c r="O39" i="6"/>
  <c r="O38" i="6"/>
  <c r="O37" i="6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<sst xmlns="http://schemas.openxmlformats.org/spreadsheetml/2006/main" count="178" uniqueCount="125">
  <si>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</si>
  <si>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</si>
  <si>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</si>
  <si>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</si>
  <si>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</si>
  <si>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</si>
  <si>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</si>
  <si>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</si>
  <si>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</si>
  <si>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</si>
  <si>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</si>
  <si>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</si>
  <si>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</si>
  <si>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</si>
  <si>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</si>
  <si>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</si>
  <si>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</si>
  <si>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</si>
  <si>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</si>
  <si>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</si>
  <si>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</si>
  <si>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</si>
  <si>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</si>
  <si>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</si>
  <si>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</si>
  <si>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</si>
  <si>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</si>
  <si>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</si>
  <si>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</si>
  <si>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</si>
  <si>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</si>
  <si>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</si>
  <si>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</si>
  <si>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</si>
  <si>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</si>
  <si>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</si>
  <si>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</si>
  <si>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</si>
  <si>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</si>
  <si>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</si>
  <si>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</si>
  <si>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</si>
  <si>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</si>
  <si>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</si>
  <si>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</si>
  <si>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</si>
  <si>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</si>
  <si>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</si>
  <si>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</si>
  <si>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</si>
  <si>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</si>
  <si>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</si>
  <si>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</si>
  <si>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</si>
  <si>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</si>
  <si>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</si>
  <si>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</si>
  <si>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</si>
  <si>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</si>
  <si>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</si>
  <si>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</si>
  <si>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</si>
  <si>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</si>
  <si>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</si>
  <si>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</si>
  <si>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</si>
  <si>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</si>
  <si>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</si>
  <si>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</si>
  <si>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</si>
  <si>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</si>
  <si>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</si>
  <si>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</si>
  <si>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</si>
  <si>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</si>
  <si>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</si>
  <si>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</si>
  <si>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</si>
  <si>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</si>
  <si>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</si>
  <si>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</si>
  <si>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</si>
  <si>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</si>
  <si>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</si>
  <si>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</si>
  <si>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</si>
  <si>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</si>
  <si>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</si>
  <si>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</si>
  <si>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</si>
  <si>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</si>
  <si>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</si>
  <si>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</si>
  <si>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</si>
  <si>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</si>
  <si>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</si>
  <si>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</si>
  <si>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</si>
  <si>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</si>
  <si>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</si>
  <si>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</si>
  <si>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</si>
  <si>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</si>
  <si>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</si>
  <si>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</si>
  <si>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</si>
  <si>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</si>
  <si>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</si>
  <si>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</si>
  <si>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</si>
  <si>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</si>
  <si>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</si>
  <si>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</si>
  <si>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</si>
  <si>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</si>
  <si>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</si>
  <si>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</si>
  <si>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</si>
  <si>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</si>
  <si>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</si>
  <si>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</si>
  <si>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</si>
  <si>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September  2020</t>
  </si>
  <si>
    <t>September/1/2020</t>
  </si>
  <si>
    <t>Month, Year: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</si>
</sst>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19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3" fillId="0" borderId="0" xfId="4" applyFont="1" applyBorder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5245.5199999999995</c:v>
                </c:pt>
                <c:pt idx="1">
                  <c:v>4043.96</c:v>
                </c:pt>
                <c:pt idx="2">
                  <c:v>3126.64</c:v>
                </c:pt>
                <c:pt idx="3">
                  <c:v>4121.4799999999996</c:v>
                </c:pt>
                <c:pt idx="4">
                  <c:v>5090.4799999999996</c:v>
                </c:pt>
                <c:pt idx="5">
                  <c:v>4224.84</c:v>
                </c:pt>
                <c:pt idx="6">
                  <c:v>4043.96</c:v>
                </c:pt>
                <c:pt idx="7">
                  <c:v>3850.16</c:v>
                </c:pt>
                <c:pt idx="8">
                  <c:v>5232.6000000000004</c:v>
                </c:pt>
                <c:pt idx="9">
                  <c:v>3449.64</c:v>
                </c:pt>
                <c:pt idx="10">
                  <c:v>3591.7599999999998</c:v>
                </c:pt>
                <c:pt idx="11">
                  <c:v>4987.12</c:v>
                </c:pt>
                <c:pt idx="12">
                  <c:v>5038.8</c:v>
                </c:pt>
                <c:pt idx="13">
                  <c:v>4276.5199999999995</c:v>
                </c:pt>
                <c:pt idx="14">
                  <c:v>4638.28</c:v>
                </c:pt>
                <c:pt idx="15">
                  <c:v>4780.3999999999996</c:v>
                </c:pt>
                <c:pt idx="16">
                  <c:v>5232.6000000000004</c:v>
                </c:pt>
                <c:pt idx="17">
                  <c:v>5064.6400000000003</c:v>
                </c:pt>
                <c:pt idx="18">
                  <c:v>5012.96</c:v>
                </c:pt>
                <c:pt idx="19">
                  <c:v>4199</c:v>
                </c:pt>
                <c:pt idx="20">
                  <c:v>5090.4799999999996</c:v>
                </c:pt>
                <c:pt idx="21">
                  <c:v>2829.48</c:v>
                </c:pt>
                <c:pt idx="22">
                  <c:v>3798.48</c:v>
                </c:pt>
                <c:pt idx="23">
                  <c:v>3307.52</c:v>
                </c:pt>
                <c:pt idx="24">
                  <c:v>3230</c:v>
                </c:pt>
                <c:pt idx="25">
                  <c:v>0</c:v>
                </c:pt>
                <c:pt idx="26">
                  <c:v>5038.8</c:v>
                </c:pt>
                <c:pt idx="27">
                  <c:v>4651.2</c:v>
                </c:pt>
                <c:pt idx="28">
                  <c:v>3268.7599999999998</c:v>
                </c:pt>
                <c:pt idx="29">
                  <c:v>5607.28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540</c:v>
                </c:pt>
                <c:pt idx="1">
                  <c:v>420</c:v>
                </c:pt>
                <c:pt idx="2">
                  <c:v>320</c:v>
                </c:pt>
                <c:pt idx="3">
                  <c:v>580</c:v>
                </c:pt>
                <c:pt idx="4">
                  <c:v>560</c:v>
                </c:pt>
                <c:pt idx="5">
                  <c:v>420</c:v>
                </c:pt>
                <c:pt idx="6">
                  <c:v>440</c:v>
                </c:pt>
                <c:pt idx="7">
                  <c:v>440</c:v>
                </c:pt>
                <c:pt idx="8">
                  <c:v>660</c:v>
                </c:pt>
                <c:pt idx="9">
                  <c:v>420</c:v>
                </c:pt>
                <c:pt idx="10">
                  <c:v>500</c:v>
                </c:pt>
                <c:pt idx="11">
                  <c:v>580</c:v>
                </c:pt>
                <c:pt idx="12">
                  <c:v>660</c:v>
                </c:pt>
                <c:pt idx="13">
                  <c:v>520</c:v>
                </c:pt>
                <c:pt idx="14">
                  <c:v>580</c:v>
                </c:pt>
                <c:pt idx="15">
                  <c:v>660</c:v>
                </c:pt>
                <c:pt idx="16">
                  <c:v>540</c:v>
                </c:pt>
                <c:pt idx="17">
                  <c:v>520</c:v>
                </c:pt>
                <c:pt idx="18">
                  <c:v>580</c:v>
                </c:pt>
                <c:pt idx="19">
                  <c:v>460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880</c:v>
                </c:pt>
                <c:pt idx="24">
                  <c:v>1720</c:v>
                </c:pt>
                <c:pt idx="25">
                  <c:v>670</c:v>
                </c:pt>
                <c:pt idx="26">
                  <c:v>650</c:v>
                </c:pt>
                <c:pt idx="27">
                  <c:v>980</c:v>
                </c:pt>
                <c:pt idx="28">
                  <c:v>790</c:v>
                </c:pt>
                <c:pt idx="29">
                  <c:v>570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684</c:v>
                </c:pt>
                <c:pt idx="1">
                  <c:v>470.25000000000006</c:v>
                </c:pt>
                <c:pt idx="2">
                  <c:v>367.65000000000003</c:v>
                </c:pt>
                <c:pt idx="3">
                  <c:v>453.15000000000003</c:v>
                </c:pt>
                <c:pt idx="4">
                  <c:v>581.40000000000009</c:v>
                </c:pt>
                <c:pt idx="5">
                  <c:v>495.90000000000003</c:v>
                </c:pt>
                <c:pt idx="6">
                  <c:v>495.90000000000003</c:v>
                </c:pt>
                <c:pt idx="7">
                  <c:v>427.50000000000006</c:v>
                </c:pt>
                <c:pt idx="8">
                  <c:v>598.5</c:v>
                </c:pt>
                <c:pt idx="9">
                  <c:v>384.75000000000006</c:v>
                </c:pt>
                <c:pt idx="10">
                  <c:v>427.50000000000006</c:v>
                </c:pt>
                <c:pt idx="11">
                  <c:v>581.40000000000009</c:v>
                </c:pt>
                <c:pt idx="12">
                  <c:v>598.5</c:v>
                </c:pt>
                <c:pt idx="13">
                  <c:v>453.15000000000003</c:v>
                </c:pt>
                <c:pt idx="14">
                  <c:v>555.75</c:v>
                </c:pt>
                <c:pt idx="15">
                  <c:v>555.75</c:v>
                </c:pt>
                <c:pt idx="16">
                  <c:v>598.5</c:v>
                </c:pt>
                <c:pt idx="17">
                  <c:v>598.5</c:v>
                </c:pt>
                <c:pt idx="18">
                  <c:v>598.5</c:v>
                </c:pt>
                <c:pt idx="19">
                  <c:v>495.90000000000003</c:v>
                </c:pt>
                <c:pt idx="20">
                  <c:v>555.75</c:v>
                </c:pt>
                <c:pt idx="21">
                  <c:v>470.25000000000006</c:v>
                </c:pt>
                <c:pt idx="22">
                  <c:v>453.15000000000003</c:v>
                </c:pt>
                <c:pt idx="23">
                  <c:v>577.125</c:v>
                </c:pt>
                <c:pt idx="24">
                  <c:v>534.375</c:v>
                </c:pt>
                <c:pt idx="25">
                  <c:v>534.375</c:v>
                </c:pt>
                <c:pt idx="26">
                  <c:v>555.75</c:v>
                </c:pt>
                <c:pt idx="27">
                  <c:v>940.50000000000011</c:v>
                </c:pt>
                <c:pt idx="28">
                  <c:v>940.50000000000011</c:v>
                </c:pt>
                <c:pt idx="29">
                  <c:v>709.65000000000009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583.11</c:v>
                </c:pt>
                <c:pt idx="1">
                  <c:v>460.35</c:v>
                </c:pt>
                <c:pt idx="2">
                  <c:v>450.12</c:v>
                </c:pt>
                <c:pt idx="3">
                  <c:v>531.96</c:v>
                </c:pt>
                <c:pt idx="4">
                  <c:v>654.72</c:v>
                </c:pt>
                <c:pt idx="5">
                  <c:v>542.19000000000005</c:v>
                </c:pt>
                <c:pt idx="6">
                  <c:v>511.5</c:v>
                </c:pt>
                <c:pt idx="7">
                  <c:v>501.27000000000004</c:v>
                </c:pt>
                <c:pt idx="8">
                  <c:v>705.87</c:v>
                </c:pt>
                <c:pt idx="9">
                  <c:v>460.35</c:v>
                </c:pt>
                <c:pt idx="10">
                  <c:v>511.5</c:v>
                </c:pt>
                <c:pt idx="11">
                  <c:v>726.33</c:v>
                </c:pt>
                <c:pt idx="12">
                  <c:v>777.48</c:v>
                </c:pt>
                <c:pt idx="13">
                  <c:v>634.26</c:v>
                </c:pt>
                <c:pt idx="14">
                  <c:v>705.87</c:v>
                </c:pt>
                <c:pt idx="15">
                  <c:v>736.56000000000006</c:v>
                </c:pt>
                <c:pt idx="16">
                  <c:v>818.40000000000009</c:v>
                </c:pt>
                <c:pt idx="17">
                  <c:v>716.1</c:v>
                </c:pt>
                <c:pt idx="18">
                  <c:v>685.41000000000008</c:v>
                </c:pt>
                <c:pt idx="19">
                  <c:v>562.65</c:v>
                </c:pt>
                <c:pt idx="20">
                  <c:v>675.18000000000006</c:v>
                </c:pt>
                <c:pt idx="21">
                  <c:v>603.57000000000005</c:v>
                </c:pt>
                <c:pt idx="22">
                  <c:v>306.90000000000003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195.76478335535759</c:v>
                </c:pt>
                <c:pt idx="1">
                  <c:v>187.62548264453784</c:v>
                </c:pt>
                <c:pt idx="2">
                  <c:v>168.26458479540753</c:v>
                </c:pt>
                <c:pt idx="3">
                  <c:v>195.07604975116374</c:v>
                </c:pt>
                <c:pt idx="4">
                  <c:v>183.19675378265748</c:v>
                </c:pt>
                <c:pt idx="5">
                  <c:v>200.10895166666666</c:v>
                </c:pt>
                <c:pt idx="6">
                  <c:v>179.14367944257228</c:v>
                </c:pt>
                <c:pt idx="7">
                  <c:v>185.95257726462</c:v>
                </c:pt>
                <c:pt idx="8">
                  <c:v>189.4959908616224</c:v>
                </c:pt>
                <c:pt idx="9">
                  <c:v>189.06858599999998</c:v>
                </c:pt>
                <c:pt idx="10">
                  <c:v>194.78099610897146</c:v>
                </c:pt>
                <c:pt idx="11">
                  <c:v>181.06368102287314</c:v>
                </c:pt>
                <c:pt idx="12">
                  <c:v>190.54555316284583</c:v>
                </c:pt>
                <c:pt idx="13">
                  <c:v>183.54384717606641</c:v>
                </c:pt>
                <c:pt idx="14">
                  <c:v>196.79492526162298</c:v>
                </c:pt>
                <c:pt idx="15">
                  <c:v>190.35975965660876</c:v>
                </c:pt>
                <c:pt idx="16">
                  <c:v>175.43815621003952</c:v>
                </c:pt>
                <c:pt idx="17">
                  <c:v>181.85919946807454</c:v>
                </c:pt>
                <c:pt idx="18">
                  <c:v>174.82300668450216</c:v>
                </c:pt>
                <c:pt idx="19">
                  <c:v>193.30662479058208</c:v>
                </c:pt>
                <c:pt idx="20">
                  <c:v>171.15274567247323</c:v>
                </c:pt>
                <c:pt idx="21">
                  <c:v>141.55634933772788</c:v>
                </c:pt>
                <c:pt idx="22">
                  <c:v>176.55743781945142</c:v>
                </c:pt>
                <c:pt idx="23">
                  <c:v>164.97394100717696</c:v>
                </c:pt>
                <c:pt idx="24">
                  <c:v>210.94379286691577</c:v>
                </c:pt>
                <c:pt idx="25">
                  <c:v>94.653952991447113</c:v>
                </c:pt>
                <c:pt idx="26">
                  <c:v>180.45991202346812</c:v>
                </c:pt>
                <c:pt idx="27">
                  <c:v>265.15988352752487</c:v>
                </c:pt>
                <c:pt idx="28">
                  <c:v>208.15900298505204</c:v>
                </c:pt>
                <c:pt idx="29">
                  <c:v>171.67158101853011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110</c:v>
                </c:pt>
                <c:pt idx="1">
                  <c:v>100</c:v>
                </c:pt>
                <c:pt idx="2">
                  <c:v>65</c:v>
                </c:pt>
                <c:pt idx="3">
                  <c:v>91</c:v>
                </c:pt>
                <c:pt idx="4">
                  <c:v>74</c:v>
                </c:pt>
                <c:pt idx="5">
                  <c:v>110</c:v>
                </c:pt>
                <c:pt idx="6">
                  <c:v>34</c:v>
                </c:pt>
                <c:pt idx="7">
                  <c:v>76</c:v>
                </c:pt>
                <c:pt idx="8">
                  <c:v>99</c:v>
                </c:pt>
                <c:pt idx="9">
                  <c:v>66</c:v>
                </c:pt>
                <c:pt idx="10">
                  <c:v>55</c:v>
                </c:pt>
                <c:pt idx="11">
                  <c:v>78</c:v>
                </c:pt>
                <c:pt idx="12">
                  <c:v>87</c:v>
                </c:pt>
                <c:pt idx="13">
                  <c:v>55</c:v>
                </c:pt>
                <c:pt idx="14">
                  <c:v>90</c:v>
                </c:pt>
                <c:pt idx="15">
                  <c:v>75</c:v>
                </c:pt>
                <c:pt idx="16">
                  <c:v>75</c:v>
                </c:pt>
                <c:pt idx="17">
                  <c:v>90</c:v>
                </c:pt>
                <c:pt idx="18">
                  <c:v>55</c:v>
                </c:pt>
                <c:pt idx="19">
                  <c:v>81</c:v>
                </c:pt>
                <c:pt idx="20">
                  <c:v>70</c:v>
                </c:pt>
                <c:pt idx="21">
                  <c:v>0</c:v>
                </c:pt>
                <c:pt idx="22">
                  <c:v>64</c:v>
                </c:pt>
                <c:pt idx="23">
                  <c:v>46</c:v>
                </c:pt>
                <c:pt idx="24">
                  <c:v>107</c:v>
                </c:pt>
                <c:pt idx="25">
                  <c:v>16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110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249.8099999999904</c:v>
                </c:pt>
                <c:pt idx="1">
                  <c:v>199.65000000009604</c:v>
                </c:pt>
                <c:pt idx="2">
                  <c:v>169.28999999991356</c:v>
                </c:pt>
                <c:pt idx="3">
                  <c:v>198.99000000008164</c:v>
                </c:pt>
                <c:pt idx="4">
                  <c:v>239.91000000001441</c:v>
                </c:pt>
                <c:pt idx="5">
                  <c:v>198</c:v>
                </c:pt>
                <c:pt idx="6">
                  <c:v>189.41999999993277</c:v>
                </c:pt>
                <c:pt idx="7">
                  <c:v>185.79000000003361</c:v>
                </c:pt>
                <c:pt idx="8">
                  <c:v>252.7799999999952</c:v>
                </c:pt>
                <c:pt idx="9">
                  <c:v>165</c:v>
                </c:pt>
                <c:pt idx="10">
                  <c:v>169.61999999998079</c:v>
                </c:pt>
                <c:pt idx="11">
                  <c:v>245.1900000000096</c:v>
                </c:pt>
                <c:pt idx="12">
                  <c:v>245.1900000000096</c:v>
                </c:pt>
                <c:pt idx="13">
                  <c:v>198.66000000001441</c:v>
                </c:pt>
                <c:pt idx="14">
                  <c:v>220.76999999995678</c:v>
                </c:pt>
                <c:pt idx="15">
                  <c:v>230.67000000005282</c:v>
                </c:pt>
                <c:pt idx="16">
                  <c:v>257.72999999992317</c:v>
                </c:pt>
                <c:pt idx="17">
                  <c:v>248.16000000001441</c:v>
                </c:pt>
                <c:pt idx="18">
                  <c:v>246.83999999998559</c:v>
                </c:pt>
                <c:pt idx="19">
                  <c:v>197.01000000003842</c:v>
                </c:pt>
                <c:pt idx="20">
                  <c:v>247.82999999994718</c:v>
                </c:pt>
                <c:pt idx="21">
                  <c:v>199.32000000002881</c:v>
                </c:pt>
                <c:pt idx="22">
                  <c:v>193.70999999996639</c:v>
                </c:pt>
                <c:pt idx="23">
                  <c:v>229.35000000002401</c:v>
                </c:pt>
                <c:pt idx="24">
                  <c:v>240.57000000002881</c:v>
                </c:pt>
                <c:pt idx="25">
                  <c:v>231.66000000001441</c:v>
                </c:pt>
                <c:pt idx="26">
                  <c:v>225.0599999999904</c:v>
                </c:pt>
                <c:pt idx="27">
                  <c:v>198.32999999994718</c:v>
                </c:pt>
                <c:pt idx="28">
                  <c:v>221.10000000002401</c:v>
                </c:pt>
                <c:pt idx="29">
                  <c:v>285.11999999998079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1483.1965499999997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11913.93252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6528.52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6580.5299999999952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6580.5299999999952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216.55541758186664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1483.1965499999997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11913.93252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6528.52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4490.608000000002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September/1/2020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6580.5299999999952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September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September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3.5</v>
          </cell>
          <cell r="I5">
            <v>73</v>
          </cell>
        </row>
        <row r="29">
          <cell r="J29">
            <v>550815</v>
          </cell>
        </row>
        <row r="30">
          <cell r="J30">
            <v>4930.2700000000004</v>
          </cell>
        </row>
        <row r="31">
          <cell r="J31">
            <v>916.21799999999996</v>
          </cell>
        </row>
        <row r="32">
          <cell r="J32">
            <v>5200247</v>
          </cell>
        </row>
        <row r="33">
          <cell r="B33">
            <v>406</v>
          </cell>
          <cell r="F33">
            <v>684</v>
          </cell>
          <cell r="J33">
            <v>40.451900000000002</v>
          </cell>
        </row>
        <row r="34">
          <cell r="C34">
            <v>41.542881942796107</v>
          </cell>
          <cell r="F34">
            <v>10.834133221824542</v>
          </cell>
          <cell r="J34">
            <v>18427.759999999998</v>
          </cell>
        </row>
        <row r="35">
          <cell r="J35">
            <v>48240</v>
          </cell>
        </row>
        <row r="37">
          <cell r="J37">
            <v>5500130</v>
          </cell>
        </row>
        <row r="42">
          <cell r="B42">
            <v>540</v>
          </cell>
          <cell r="E42">
            <v>57</v>
          </cell>
          <cell r="H42">
            <v>110</v>
          </cell>
        </row>
        <row r="43">
          <cell r="C43">
            <v>8.5532630698614813</v>
          </cell>
          <cell r="F43">
            <v>0.90284443515204527</v>
          </cell>
          <cell r="H43">
            <v>1.7423313660828943</v>
          </cell>
        </row>
      </sheetData>
      <sheetData sheetId="1">
        <row r="5">
          <cell r="F5">
            <v>2</v>
          </cell>
          <cell r="I5">
            <v>73</v>
          </cell>
        </row>
        <row r="29">
          <cell r="J29">
            <v>689940</v>
          </cell>
        </row>
        <row r="30">
          <cell r="J30">
            <v>4933.7</v>
          </cell>
        </row>
        <row r="31">
          <cell r="J31">
            <v>922.7568</v>
          </cell>
        </row>
        <row r="32">
          <cell r="J32">
            <v>5278315</v>
          </cell>
        </row>
        <row r="33">
          <cell r="B33">
            <v>313</v>
          </cell>
          <cell r="F33">
            <v>470.25000000000006</v>
          </cell>
          <cell r="J33">
            <v>40.452300000000001</v>
          </cell>
        </row>
        <row r="34">
          <cell r="C34">
            <v>40.073329765920036</v>
          </cell>
          <cell r="F34">
            <v>9.3198168737692271</v>
          </cell>
          <cell r="J34">
            <v>18433.810000000001</v>
          </cell>
        </row>
        <row r="35">
          <cell r="J35">
            <v>48335</v>
          </cell>
        </row>
        <row r="37">
          <cell r="J37">
            <v>5540470</v>
          </cell>
        </row>
        <row r="42">
          <cell r="B42">
            <v>420</v>
          </cell>
          <cell r="E42">
            <v>45</v>
          </cell>
          <cell r="H42">
            <v>100</v>
          </cell>
        </row>
        <row r="43">
          <cell r="C43">
            <v>8.3239193768911743</v>
          </cell>
          <cell r="F43">
            <v>0.89184850466691157</v>
          </cell>
          <cell r="H43">
            <v>1.98188556592647</v>
          </cell>
        </row>
      </sheetData>
      <sheetData sheetId="2">
        <row r="5">
          <cell r="F5">
            <v>2.5</v>
          </cell>
          <cell r="I5">
            <v>75</v>
          </cell>
        </row>
        <row r="29">
          <cell r="J29">
            <v>826475</v>
          </cell>
        </row>
        <row r="30">
          <cell r="J30">
            <v>4937.1099999999997</v>
          </cell>
        </row>
        <row r="31">
          <cell r="J31">
            <v>928.15740000000005</v>
          </cell>
        </row>
        <row r="32">
          <cell r="J32">
            <v>5454132</v>
          </cell>
        </row>
        <row r="33">
          <cell r="B33">
            <v>242</v>
          </cell>
          <cell r="F33">
            <v>367.65000000000003</v>
          </cell>
          <cell r="J33">
            <v>40.478700000000003</v>
          </cell>
        </row>
        <row r="34">
          <cell r="C34">
            <v>36.539657163177019</v>
          </cell>
          <cell r="F34">
            <v>8.5931254996047084</v>
          </cell>
          <cell r="J34">
            <v>18438.939999999999</v>
          </cell>
        </row>
        <row r="35">
          <cell r="J35">
            <v>48432</v>
          </cell>
        </row>
        <row r="37">
          <cell r="J37">
            <v>5579310</v>
          </cell>
        </row>
        <row r="42">
          <cell r="B42">
            <v>320</v>
          </cell>
          <cell r="E42">
            <v>44</v>
          </cell>
          <cell r="H42">
            <v>65</v>
          </cell>
        </row>
        <row r="43">
          <cell r="C43">
            <v>7.47939659968314</v>
          </cell>
          <cell r="F43">
            <v>1.0284170324564317</v>
          </cell>
          <cell r="H43">
            <v>1.5192524343106379</v>
          </cell>
        </row>
      </sheetData>
      <sheetData sheetId="3">
        <row r="5">
          <cell r="F5">
            <v>1.7</v>
          </cell>
          <cell r="I5">
            <v>73</v>
          </cell>
        </row>
        <row r="29">
          <cell r="J29">
            <v>964618</v>
          </cell>
        </row>
        <row r="30">
          <cell r="J30">
            <v>4940.5200000000004</v>
          </cell>
        </row>
        <row r="31">
          <cell r="J31">
            <v>934.529</v>
          </cell>
        </row>
        <row r="32">
          <cell r="J32">
            <v>5608050</v>
          </cell>
        </row>
        <row r="33">
          <cell r="B33">
            <v>319</v>
          </cell>
          <cell r="F33">
            <v>453.15000000000003</v>
          </cell>
          <cell r="J33">
            <v>40.478900000000003</v>
          </cell>
        </row>
        <row r="34">
          <cell r="C34">
            <v>40.976969668029845</v>
          </cell>
          <cell r="F34">
            <v>9.010701886248496</v>
          </cell>
          <cell r="J34">
            <v>18444.97</v>
          </cell>
        </row>
        <row r="35">
          <cell r="J35">
            <v>48527</v>
          </cell>
        </row>
        <row r="37">
          <cell r="J37">
            <v>5617980</v>
          </cell>
        </row>
        <row r="42">
          <cell r="B42">
            <v>580</v>
          </cell>
          <cell r="E42">
            <v>52</v>
          </cell>
          <cell r="H42">
            <v>91</v>
          </cell>
        </row>
        <row r="43">
          <cell r="C43">
            <v>11.533062107523177</v>
          </cell>
          <cell r="F43">
            <v>1.0339986717089744</v>
          </cell>
          <cell r="H43">
            <v>1.8094976754907053</v>
          </cell>
        </row>
      </sheetData>
      <sheetData sheetId="4">
        <row r="5">
          <cell r="F5">
            <v>1</v>
          </cell>
          <cell r="I5">
            <v>72</v>
          </cell>
        </row>
        <row r="29">
          <cell r="J29">
            <v>1108500</v>
          </cell>
        </row>
        <row r="30">
          <cell r="J30">
            <v>4943.96</v>
          </cell>
        </row>
        <row r="31">
          <cell r="J31">
            <v>941.54960000000005</v>
          </cell>
        </row>
        <row r="32">
          <cell r="J32">
            <v>5944100</v>
          </cell>
        </row>
        <row r="33">
          <cell r="B33">
            <v>394</v>
          </cell>
          <cell r="F33">
            <v>581.40000000000009</v>
          </cell>
          <cell r="J33">
            <v>40.498600000000003</v>
          </cell>
        </row>
        <row r="34">
          <cell r="C34">
            <v>41.978631675125051</v>
          </cell>
          <cell r="F34">
            <v>9.589027540003185</v>
          </cell>
          <cell r="J34">
            <v>18452.240000000002</v>
          </cell>
        </row>
        <row r="35">
          <cell r="J35">
            <v>48772</v>
          </cell>
        </row>
        <row r="37">
          <cell r="J37">
            <v>5657720</v>
          </cell>
        </row>
        <row r="42">
          <cell r="B42">
            <v>560</v>
          </cell>
          <cell r="E42">
            <v>64</v>
          </cell>
          <cell r="H42">
            <v>74</v>
          </cell>
        </row>
        <row r="43">
          <cell r="C43">
            <v>9.2360774379115629</v>
          </cell>
          <cell r="F43">
            <v>1.055551707189893</v>
          </cell>
          <cell r="H43">
            <v>1.2204816614383138</v>
          </cell>
        </row>
      </sheetData>
      <sheetData sheetId="5">
        <row r="29">
          <cell r="J29">
            <v>1254588</v>
          </cell>
        </row>
        <row r="30">
          <cell r="J30">
            <v>4947.3999999999996</v>
          </cell>
        </row>
        <row r="31">
          <cell r="J31">
            <v>947.73019999999997</v>
          </cell>
        </row>
        <row r="32">
          <cell r="J32">
            <v>6178053</v>
          </cell>
        </row>
        <row r="33">
          <cell r="B33">
            <v>327</v>
          </cell>
          <cell r="F33">
            <v>495.90000000000003</v>
          </cell>
          <cell r="J33">
            <v>40.539400000000001</v>
          </cell>
        </row>
        <row r="34">
          <cell r="C34">
            <v>42.214628297362111</v>
          </cell>
          <cell r="F34">
            <v>9.9100719424460433</v>
          </cell>
          <cell r="J34">
            <v>18458.240000000002</v>
          </cell>
        </row>
        <row r="35">
          <cell r="J35">
            <v>49012</v>
          </cell>
        </row>
        <row r="37">
          <cell r="J37">
            <v>5696930</v>
          </cell>
        </row>
        <row r="42">
          <cell r="B42">
            <v>420</v>
          </cell>
          <cell r="E42">
            <v>53</v>
          </cell>
          <cell r="H42">
            <v>110</v>
          </cell>
        </row>
        <row r="43">
          <cell r="C43">
            <v>8.3932853717026372</v>
          </cell>
          <cell r="F43">
            <v>1.0591526778577138</v>
          </cell>
          <cell r="H43">
            <v>2.1982414068745002</v>
          </cell>
        </row>
      </sheetData>
      <sheetData sheetId="6">
        <row r="5">
          <cell r="F5">
            <v>0</v>
          </cell>
          <cell r="I5">
            <v>81</v>
          </cell>
        </row>
        <row r="29">
          <cell r="J29">
            <v>1394840</v>
          </cell>
        </row>
        <row r="30">
          <cell r="J30">
            <v>4950.8900000000003</v>
          </cell>
        </row>
        <row r="31">
          <cell r="J31">
            <v>953.7704</v>
          </cell>
        </row>
        <row r="32">
          <cell r="J32">
            <v>6332385</v>
          </cell>
        </row>
        <row r="33">
          <cell r="B33">
            <v>313</v>
          </cell>
          <cell r="F33">
            <v>495.90000000000003</v>
          </cell>
          <cell r="J33">
            <v>40.5396</v>
          </cell>
        </row>
        <row r="34">
          <cell r="C34">
            <v>42.237568829968453</v>
          </cell>
          <cell r="F34">
            <v>10.358960218588392</v>
          </cell>
          <cell r="J34">
            <v>18463.98</v>
          </cell>
        </row>
        <row r="35">
          <cell r="J35">
            <v>49012</v>
          </cell>
        </row>
        <row r="37">
          <cell r="J37">
            <v>5736560</v>
          </cell>
        </row>
        <row r="42">
          <cell r="B42">
            <v>440</v>
          </cell>
          <cell r="E42">
            <v>50</v>
          </cell>
          <cell r="H42">
            <v>34</v>
          </cell>
        </row>
        <row r="43">
          <cell r="C43">
            <v>9.1912532691649353</v>
          </cell>
          <cell r="F43">
            <v>1.0444605987687428</v>
          </cell>
          <cell r="H43">
            <v>0.71023320716274518</v>
          </cell>
        </row>
      </sheetData>
      <sheetData sheetId="7">
        <row r="5">
          <cell r="F5">
            <v>0</v>
          </cell>
          <cell r="I5">
            <v>75</v>
          </cell>
        </row>
        <row r="29">
          <cell r="J29">
            <v>1531520</v>
          </cell>
        </row>
        <row r="30">
          <cell r="J30">
            <v>4954.33</v>
          </cell>
        </row>
        <row r="31">
          <cell r="J31">
            <v>959.60680000000002</v>
          </cell>
        </row>
        <row r="32">
          <cell r="J32">
            <v>6379526</v>
          </cell>
        </row>
        <row r="33">
          <cell r="B33">
            <v>298</v>
          </cell>
          <cell r="F33">
            <v>427.50000000000006</v>
          </cell>
          <cell r="J33">
            <v>40.577100000000002</v>
          </cell>
        </row>
        <row r="34">
          <cell r="C34">
            <v>40.999101251850774</v>
          </cell>
          <cell r="F34">
            <v>9.1046168393865248</v>
          </cell>
          <cell r="J34">
            <v>18469.61</v>
          </cell>
        </row>
        <row r="35">
          <cell r="J35">
            <v>49091</v>
          </cell>
        </row>
        <row r="37">
          <cell r="J37">
            <v>5777510</v>
          </cell>
        </row>
        <row r="42">
          <cell r="B42">
            <v>440</v>
          </cell>
          <cell r="E42">
            <v>49</v>
          </cell>
          <cell r="H42">
            <v>76</v>
          </cell>
        </row>
        <row r="43">
          <cell r="C43">
            <v>9.3708337060352509</v>
          </cell>
          <cell r="F43">
            <v>1.0435701172630165</v>
          </cell>
          <cell r="H43">
            <v>1.6185985492242707</v>
          </cell>
        </row>
      </sheetData>
      <sheetData sheetId="8">
        <row r="5">
          <cell r="F5">
            <v>0.8</v>
          </cell>
          <cell r="I5">
            <v>57</v>
          </cell>
        </row>
        <row r="29">
          <cell r="J29">
            <v>1675704</v>
          </cell>
        </row>
        <row r="30">
          <cell r="J30">
            <v>4957.82</v>
          </cell>
        </row>
        <row r="31">
          <cell r="J31">
            <v>967.05780000000004</v>
          </cell>
        </row>
        <row r="32">
          <cell r="J32">
            <v>6624487</v>
          </cell>
        </row>
        <row r="33">
          <cell r="B33">
            <v>405</v>
          </cell>
          <cell r="F33">
            <v>598.5</v>
          </cell>
          <cell r="J33">
            <v>40.597999999999999</v>
          </cell>
        </row>
        <row r="34">
          <cell r="C34">
            <v>40.953660048463313</v>
          </cell>
          <cell r="F34">
            <v>9.3684843248118685</v>
          </cell>
          <cell r="J34">
            <v>18477.27</v>
          </cell>
        </row>
        <row r="35">
          <cell r="J35">
            <v>49200</v>
          </cell>
        </row>
        <row r="37">
          <cell r="J37">
            <v>5815900</v>
          </cell>
        </row>
        <row r="42">
          <cell r="B42">
            <v>660</v>
          </cell>
          <cell r="E42">
            <v>69</v>
          </cell>
          <cell r="H42">
            <v>99</v>
          </cell>
        </row>
        <row r="43">
          <cell r="C43">
            <v>10.331160658940407</v>
          </cell>
          <cell r="F43">
            <v>1.0800758870710425</v>
          </cell>
          <cell r="H43">
            <v>1.5496740988410611</v>
          </cell>
        </row>
      </sheetData>
      <sheetData sheetId="9">
        <row r="5">
          <cell r="F5">
            <v>0</v>
          </cell>
          <cell r="I5">
            <v>64</v>
          </cell>
        </row>
        <row r="29">
          <cell r="J29">
            <v>1811600</v>
          </cell>
        </row>
        <row r="30">
          <cell r="J30">
            <v>4961.1899999999996</v>
          </cell>
        </row>
        <row r="31">
          <cell r="J31">
            <v>971.97879999999998</v>
          </cell>
        </row>
        <row r="32">
          <cell r="J32">
            <v>6772005</v>
          </cell>
        </row>
        <row r="33">
          <cell r="B33">
            <v>267</v>
          </cell>
          <cell r="F33">
            <v>384.75000000000006</v>
          </cell>
          <cell r="J33">
            <v>40.598199999999999</v>
          </cell>
        </row>
        <row r="34">
          <cell r="C34">
            <v>41.362589928057552</v>
          </cell>
          <cell r="F34">
            <v>9.2266187050359729</v>
          </cell>
          <cell r="J34">
            <v>18482.27</v>
          </cell>
        </row>
        <row r="35">
          <cell r="J35">
            <v>49398</v>
          </cell>
        </row>
        <row r="37">
          <cell r="J37">
            <v>5854860</v>
          </cell>
        </row>
        <row r="42">
          <cell r="B42">
            <v>420</v>
          </cell>
          <cell r="E42">
            <v>45</v>
          </cell>
          <cell r="H42">
            <v>66</v>
          </cell>
        </row>
        <row r="43">
          <cell r="C43">
            <v>10.071942446043165</v>
          </cell>
          <cell r="F43">
            <v>1.079136690647482</v>
          </cell>
          <cell r="H43">
            <v>1.5827338129496404</v>
          </cell>
        </row>
      </sheetData>
      <sheetData sheetId="10">
        <row r="5">
          <cell r="F5">
            <v>0</v>
          </cell>
          <cell r="I5">
            <v>69</v>
          </cell>
        </row>
        <row r="29">
          <cell r="J29">
            <v>1950160</v>
          </cell>
        </row>
        <row r="30">
          <cell r="J30">
            <v>4964.6499999999996</v>
          </cell>
        </row>
        <row r="31">
          <cell r="J31">
            <v>977.71979999999996</v>
          </cell>
        </row>
        <row r="32">
          <cell r="J32">
            <v>6830936</v>
          </cell>
        </row>
        <row r="33">
          <cell r="B33">
            <v>278</v>
          </cell>
          <cell r="F33">
            <v>427.50000000000006</v>
          </cell>
          <cell r="J33">
            <v>40.631500000000003</v>
          </cell>
        </row>
        <row r="34">
          <cell r="C34">
            <v>41.893644617384766</v>
          </cell>
          <cell r="F34">
            <v>9.9725666937278614</v>
          </cell>
          <cell r="J34">
            <v>18487.41</v>
          </cell>
        </row>
        <row r="35">
          <cell r="J35">
            <v>49398</v>
          </cell>
        </row>
        <row r="37">
          <cell r="J37">
            <v>5893550</v>
          </cell>
        </row>
        <row r="42">
          <cell r="B42">
            <v>500</v>
          </cell>
          <cell r="E42">
            <v>50</v>
          </cell>
          <cell r="H42">
            <v>55</v>
          </cell>
        </row>
        <row r="43">
          <cell r="C43">
            <v>11.663820694418551</v>
          </cell>
          <cell r="F43">
            <v>1.166382069441855</v>
          </cell>
          <cell r="H43">
            <v>1.2830202763860405</v>
          </cell>
        </row>
      </sheetData>
      <sheetData sheetId="11">
        <row r="5">
          <cell r="F5">
            <v>0</v>
          </cell>
          <cell r="I5">
            <v>76</v>
          </cell>
        </row>
        <row r="29">
          <cell r="J29">
            <v>2089385</v>
          </cell>
        </row>
        <row r="30">
          <cell r="J30">
            <v>4968.07</v>
          </cell>
        </row>
        <row r="31">
          <cell r="J31">
            <v>984.61059999999998</v>
          </cell>
        </row>
        <row r="32">
          <cell r="J32">
            <v>7257850</v>
          </cell>
        </row>
        <row r="33">
          <cell r="B33">
            <v>386</v>
          </cell>
          <cell r="F33">
            <v>581.40000000000009</v>
          </cell>
          <cell r="J33">
            <v>40.665799999999997</v>
          </cell>
        </row>
        <row r="34">
          <cell r="C34">
            <v>40.240647320634515</v>
          </cell>
          <cell r="F34">
            <v>9.3825343493707418</v>
          </cell>
          <cell r="J34">
            <v>18494.84</v>
          </cell>
        </row>
        <row r="35">
          <cell r="J35">
            <v>49647</v>
          </cell>
        </row>
        <row r="37">
          <cell r="J37">
            <v>5932440</v>
          </cell>
        </row>
        <row r="42">
          <cell r="B42">
            <v>580</v>
          </cell>
          <cell r="E42">
            <v>71</v>
          </cell>
          <cell r="H42">
            <v>78</v>
          </cell>
        </row>
        <row r="43">
          <cell r="C43">
            <v>9.3599413874011521</v>
          </cell>
          <cell r="F43">
            <v>1.1457859284577272</v>
          </cell>
          <cell r="H43">
            <v>1.2587507383056722</v>
          </cell>
        </row>
      </sheetData>
      <sheetData sheetId="12">
        <row r="5">
          <cell r="F5">
            <v>0</v>
          </cell>
          <cell r="I5">
            <v>75</v>
          </cell>
        </row>
        <row r="29">
          <cell r="J29">
            <v>2233517</v>
          </cell>
        </row>
        <row r="30">
          <cell r="J30">
            <v>4971.51</v>
          </cell>
        </row>
        <row r="31">
          <cell r="J31">
            <v>991.95119999999997</v>
          </cell>
        </row>
        <row r="32">
          <cell r="J32">
            <v>7575600</v>
          </cell>
        </row>
        <row r="33">
          <cell r="B33">
            <v>390</v>
          </cell>
          <cell r="F33">
            <v>598.5</v>
          </cell>
          <cell r="J33">
            <v>40.701700000000002</v>
          </cell>
        </row>
        <row r="34">
          <cell r="C34">
            <v>40.657648847273208</v>
          </cell>
          <cell r="F34">
            <v>9.6584912419992914</v>
          </cell>
          <cell r="J34">
            <v>18502.27</v>
          </cell>
        </row>
        <row r="35">
          <cell r="J35">
            <v>49847</v>
          </cell>
        </row>
        <row r="37">
          <cell r="J37">
            <v>5971630</v>
          </cell>
        </row>
        <row r="42">
          <cell r="B42">
            <v>660</v>
          </cell>
          <cell r="E42">
            <v>76</v>
          </cell>
          <cell r="H42">
            <v>87</v>
          </cell>
        </row>
        <row r="43">
          <cell r="C43">
            <v>10.650967785663379</v>
          </cell>
          <cell r="F43">
            <v>1.2264750783491165</v>
          </cell>
          <cell r="H43">
            <v>1.4039912081101729</v>
          </cell>
        </row>
      </sheetData>
      <sheetData sheetId="13">
        <row r="5">
          <cell r="F5">
            <v>0</v>
          </cell>
          <cell r="I5">
            <v>75</v>
          </cell>
        </row>
        <row r="29">
          <cell r="J29">
            <v>2374350</v>
          </cell>
        </row>
        <row r="30">
          <cell r="J30">
            <v>4974.96</v>
          </cell>
        </row>
        <row r="31">
          <cell r="J31">
            <v>998.4914</v>
          </cell>
        </row>
        <row r="32">
          <cell r="J32">
            <v>7662055</v>
          </cell>
        </row>
        <row r="33">
          <cell r="B33">
            <v>331</v>
          </cell>
          <cell r="F33">
            <v>453.15000000000003</v>
          </cell>
          <cell r="J33">
            <v>40.733800000000002</v>
          </cell>
        </row>
        <row r="34">
          <cell r="C34">
            <v>42.589051682239159</v>
          </cell>
          <cell r="F34">
            <v>9.0256698295841833</v>
          </cell>
          <cell r="J34">
            <v>18508.29</v>
          </cell>
        </row>
        <row r="35">
          <cell r="J35">
            <v>49847</v>
          </cell>
        </row>
        <row r="37">
          <cell r="J37">
            <v>6010920</v>
          </cell>
        </row>
        <row r="42">
          <cell r="B42">
            <v>520</v>
          </cell>
          <cell r="E42">
            <v>62</v>
          </cell>
          <cell r="H42">
            <v>55</v>
          </cell>
        </row>
        <row r="43">
          <cell r="C43">
            <v>10.357162774762827</v>
          </cell>
          <cell r="F43">
            <v>1.2348924846832601</v>
          </cell>
          <cell r="H43">
            <v>1.0954691396383758</v>
          </cell>
        </row>
      </sheetData>
      <sheetData sheetId="14">
        <row r="5">
          <cell r="F5">
            <v>0</v>
          </cell>
          <cell r="I5">
            <v>78</v>
          </cell>
        </row>
        <row r="29">
          <cell r="J29">
            <v>2514206</v>
          </cell>
        </row>
        <row r="30">
          <cell r="J30">
            <v>4978.41</v>
          </cell>
        </row>
        <row r="31">
          <cell r="J31">
            <v>1005.389</v>
          </cell>
        </row>
        <row r="32">
          <cell r="J32">
            <v>7662055</v>
          </cell>
        </row>
        <row r="33">
          <cell r="B33">
            <v>359</v>
          </cell>
          <cell r="F33">
            <v>555.75</v>
          </cell>
          <cell r="J33">
            <v>40.733899999999998</v>
          </cell>
        </row>
        <row r="34">
          <cell r="C34">
            <v>41.565671229840412</v>
          </cell>
          <cell r="F34">
            <v>9.9606413523908905</v>
          </cell>
          <cell r="J34">
            <v>18514.98</v>
          </cell>
        </row>
        <row r="35">
          <cell r="J35">
            <v>49847</v>
          </cell>
        </row>
        <row r="37">
          <cell r="J37">
            <v>6050000</v>
          </cell>
        </row>
        <row r="42">
          <cell r="B42">
            <v>580</v>
          </cell>
          <cell r="E42">
            <v>69</v>
          </cell>
          <cell r="H42">
            <v>90</v>
          </cell>
        </row>
        <row r="43">
          <cell r="C43">
            <v>10.395271226966651</v>
          </cell>
          <cell r="F43">
            <v>1.2366788183805155</v>
          </cell>
          <cell r="H43">
            <v>1.6130593283224115</v>
          </cell>
        </row>
      </sheetData>
      <sheetData sheetId="15">
        <row r="29">
          <cell r="J29">
            <v>2654937</v>
          </cell>
        </row>
        <row r="30">
          <cell r="J30">
            <v>4981.6499999999996</v>
          </cell>
        </row>
        <row r="31">
          <cell r="J31">
            <v>1012.481</v>
          </cell>
        </row>
        <row r="32">
          <cell r="J32">
            <v>7719929</v>
          </cell>
        </row>
        <row r="33">
          <cell r="B33">
            <v>370</v>
          </cell>
          <cell r="F33">
            <v>555.75</v>
          </cell>
          <cell r="J33">
            <v>40.774500000000003</v>
          </cell>
        </row>
        <row r="34">
          <cell r="C34">
            <v>41.000675854157066</v>
          </cell>
          <cell r="F34">
            <v>9.5331460153743564</v>
          </cell>
          <cell r="J34">
            <v>18521.97</v>
          </cell>
        </row>
        <row r="35">
          <cell r="J35">
            <v>49847</v>
          </cell>
        </row>
        <row r="37">
          <cell r="J37">
            <v>6089070</v>
          </cell>
        </row>
        <row r="42">
          <cell r="B42">
            <v>660</v>
          </cell>
          <cell r="E42">
            <v>72</v>
          </cell>
          <cell r="H42">
            <v>75</v>
          </cell>
        </row>
        <row r="43">
          <cell r="C43">
            <v>11.321414971024877</v>
          </cell>
          <cell r="F43">
            <v>1.235063451384532</v>
          </cell>
          <cell r="H43">
            <v>1.2865244285255544</v>
          </cell>
        </row>
      </sheetData>
      <sheetData sheetId="16">
        <row r="5">
          <cell r="F5">
            <v>0</v>
          </cell>
          <cell r="I5">
            <v>71</v>
          </cell>
        </row>
        <row r="29">
          <cell r="J29">
            <v>2798305</v>
          </cell>
        </row>
        <row r="31">
          <cell r="J31">
            <v>1020.2670000000001</v>
          </cell>
        </row>
        <row r="32">
          <cell r="J32">
            <v>8090854</v>
          </cell>
        </row>
        <row r="33">
          <cell r="B33">
            <v>405</v>
          </cell>
          <cell r="F33">
            <v>598.5</v>
          </cell>
          <cell r="J33">
            <v>40.7746</v>
          </cell>
        </row>
        <row r="34">
          <cell r="C34">
            <v>40.167098075712744</v>
          </cell>
          <cell r="F34">
            <v>9.1885518473852681</v>
          </cell>
        </row>
        <row r="35">
          <cell r="J35">
            <v>50235</v>
          </cell>
        </row>
        <row r="37">
          <cell r="J37">
            <v>6129800</v>
          </cell>
        </row>
        <row r="42">
          <cell r="B42">
            <v>540</v>
          </cell>
          <cell r="E42">
            <v>80</v>
          </cell>
          <cell r="H42">
            <v>75</v>
          </cell>
        </row>
        <row r="43">
          <cell r="C43">
            <v>8.2904227194453561</v>
          </cell>
          <cell r="F43">
            <v>1.2282107732511638</v>
          </cell>
          <cell r="H43">
            <v>1.1514475999229661</v>
          </cell>
        </row>
      </sheetData>
      <sheetData sheetId="17">
        <row r="5">
          <cell r="F5">
            <v>0</v>
          </cell>
          <cell r="I5">
            <v>71</v>
          </cell>
        </row>
        <row r="29">
          <cell r="J29">
            <v>2942605</v>
          </cell>
        </row>
        <row r="31">
          <cell r="J31">
            <v>1027.9459999999999</v>
          </cell>
        </row>
        <row r="32">
          <cell r="J32">
            <v>8277570</v>
          </cell>
        </row>
        <row r="33">
          <cell r="B33">
            <v>392</v>
          </cell>
          <cell r="F33">
            <v>598.5</v>
          </cell>
          <cell r="J33">
            <v>40.839199999999998</v>
          </cell>
        </row>
        <row r="34">
          <cell r="C34">
            <v>40.377060054082051</v>
          </cell>
          <cell r="F34">
            <v>9.5428975968156102</v>
          </cell>
          <cell r="J34">
            <v>18537.3</v>
          </cell>
        </row>
        <row r="35">
          <cell r="J35">
            <v>50380</v>
          </cell>
        </row>
        <row r="37">
          <cell r="J37">
            <v>6169910</v>
          </cell>
        </row>
        <row r="42">
          <cell r="B42">
            <v>520</v>
          </cell>
          <cell r="E42">
            <v>70</v>
          </cell>
          <cell r="H42">
            <v>90</v>
          </cell>
        </row>
        <row r="43">
          <cell r="C43">
            <v>8.2912393489458935</v>
          </cell>
          <cell r="F43">
            <v>1.1161283738965624</v>
          </cell>
          <cell r="H43">
            <v>1.4350221950098663</v>
          </cell>
        </row>
      </sheetData>
      <sheetData sheetId="18">
        <row r="5">
          <cell r="F5">
            <v>0</v>
          </cell>
          <cell r="I5">
            <v>80</v>
          </cell>
        </row>
        <row r="29">
          <cell r="J29">
            <v>3090190</v>
          </cell>
        </row>
        <row r="30">
          <cell r="J30">
            <v>4990.91</v>
          </cell>
        </row>
        <row r="31">
          <cell r="J31">
            <v>1035.451</v>
          </cell>
        </row>
        <row r="32">
          <cell r="J32">
            <v>8563312</v>
          </cell>
        </row>
        <row r="33">
          <cell r="B33">
            <v>388</v>
          </cell>
          <cell r="F33">
            <v>598.5</v>
          </cell>
          <cell r="J33">
            <v>40.839399999999998</v>
          </cell>
        </row>
        <row r="34">
          <cell r="C34">
            <v>40.178766078049001</v>
          </cell>
          <cell r="F34">
            <v>9.5939291347676114</v>
          </cell>
          <cell r="J34">
            <v>18544.78</v>
          </cell>
        </row>
        <row r="35">
          <cell r="J35">
            <v>50545</v>
          </cell>
        </row>
        <row r="37">
          <cell r="J37">
            <v>6210500</v>
          </cell>
        </row>
        <row r="42">
          <cell r="B42">
            <v>580</v>
          </cell>
          <cell r="E42">
            <v>67</v>
          </cell>
          <cell r="H42">
            <v>55</v>
          </cell>
        </row>
        <row r="43">
          <cell r="C43">
            <v>9.2973749342777197</v>
          </cell>
          <cell r="F43">
            <v>1.0740071044769091</v>
          </cell>
          <cell r="H43">
            <v>0.88164762307805966</v>
          </cell>
        </row>
      </sheetData>
      <sheetData sheetId="19">
        <row r="5">
          <cell r="F5">
            <v>0</v>
          </cell>
          <cell r="I5">
            <v>71</v>
          </cell>
        </row>
        <row r="29">
          <cell r="J29">
            <v>3235900</v>
          </cell>
        </row>
        <row r="30">
          <cell r="J30">
            <v>4994.29</v>
          </cell>
        </row>
        <row r="31">
          <cell r="J31">
            <v>1042.1590000000001</v>
          </cell>
        </row>
        <row r="32">
          <cell r="J32">
            <v>8646706</v>
          </cell>
        </row>
        <row r="33">
          <cell r="B33">
            <v>325</v>
          </cell>
          <cell r="F33">
            <v>495.90000000000003</v>
          </cell>
          <cell r="J33">
            <v>40.839599999999997</v>
          </cell>
        </row>
        <row r="34">
          <cell r="C34">
            <v>42.167271208150879</v>
          </cell>
          <cell r="F34">
            <v>9.9598712989388059</v>
          </cell>
          <cell r="J34">
            <v>18550.75</v>
          </cell>
        </row>
        <row r="35">
          <cell r="J35">
            <v>50545</v>
          </cell>
        </row>
        <row r="37">
          <cell r="J37">
            <v>6250470</v>
          </cell>
        </row>
        <row r="42">
          <cell r="B42">
            <v>460</v>
          </cell>
          <cell r="E42">
            <v>55</v>
          </cell>
          <cell r="H42">
            <v>81</v>
          </cell>
        </row>
        <row r="43">
          <cell r="C43">
            <v>9.238840083710123</v>
          </cell>
          <cell r="F43">
            <v>1.1046439230522973</v>
          </cell>
          <cell r="H43">
            <v>1.6268392321315652</v>
          </cell>
        </row>
      </sheetData>
      <sheetData sheetId="20">
        <row r="5">
          <cell r="F5">
            <v>1</v>
          </cell>
          <cell r="I5">
            <v>67</v>
          </cell>
        </row>
        <row r="29">
          <cell r="J29">
            <v>3381250</v>
          </cell>
        </row>
        <row r="30">
          <cell r="J30">
            <v>4997.7</v>
          </cell>
        </row>
        <row r="31">
          <cell r="J31">
            <v>1049.432</v>
          </cell>
        </row>
        <row r="32">
          <cell r="J32">
            <v>8917452</v>
          </cell>
        </row>
        <row r="33">
          <cell r="B33">
            <v>394</v>
          </cell>
          <cell r="F33">
            <v>555.75</v>
          </cell>
          <cell r="J33">
            <v>40.839799999999997</v>
          </cell>
        </row>
        <row r="34">
          <cell r="C34">
            <v>40.637104164879162</v>
          </cell>
          <cell r="F34">
            <v>8.8730613378823193</v>
          </cell>
          <cell r="J34">
            <v>18558.259999999998</v>
          </cell>
        </row>
        <row r="35">
          <cell r="J35">
            <v>50813</v>
          </cell>
        </row>
        <row r="37">
          <cell r="J37">
            <v>6291580</v>
          </cell>
        </row>
        <row r="42">
          <cell r="B42">
            <v>500</v>
          </cell>
          <cell r="E42">
            <v>66</v>
          </cell>
          <cell r="H42">
            <v>70</v>
          </cell>
        </row>
        <row r="43">
          <cell r="C43">
            <v>7.9829611676853975</v>
          </cell>
          <cell r="F43">
            <v>1.0537508741344725</v>
          </cell>
          <cell r="H43">
            <v>1.1176145634759556</v>
          </cell>
        </row>
      </sheetData>
      <sheetData sheetId="21">
        <row r="5">
          <cell r="F5">
            <v>1</v>
          </cell>
          <cell r="I5">
            <v>68</v>
          </cell>
        </row>
        <row r="29">
          <cell r="J29">
            <v>3529038</v>
          </cell>
        </row>
        <row r="30">
          <cell r="J30">
            <v>5001.1899999999996</v>
          </cell>
        </row>
        <row r="31">
          <cell r="J31">
            <v>1055.652</v>
          </cell>
        </row>
        <row r="32">
          <cell r="J32">
            <v>9032754</v>
          </cell>
        </row>
        <row r="33">
          <cell r="B33">
            <v>219</v>
          </cell>
          <cell r="F33">
            <v>470.25000000000006</v>
          </cell>
          <cell r="J33">
            <v>40.879899999999999</v>
          </cell>
        </row>
        <row r="34">
          <cell r="C34">
            <v>28.08494925913168</v>
          </cell>
          <cell r="F34">
            <v>9.3352470341594032</v>
          </cell>
          <cell r="J34">
            <v>18564.3</v>
          </cell>
        </row>
        <row r="35">
          <cell r="J35">
            <v>50968</v>
          </cell>
        </row>
        <row r="42">
          <cell r="B42">
            <v>500</v>
          </cell>
          <cell r="E42">
            <v>59</v>
          </cell>
        </row>
        <row r="43">
          <cell r="C43">
            <v>9.9258341671019696</v>
          </cell>
          <cell r="F43">
            <v>1.1712484317180323</v>
          </cell>
          <cell r="H43">
            <v>0</v>
          </cell>
        </row>
      </sheetData>
      <sheetData sheetId="22">
        <row r="5">
          <cell r="F5">
            <v>2</v>
          </cell>
          <cell r="I5">
            <v>69</v>
          </cell>
        </row>
        <row r="29">
          <cell r="J29">
            <v>3663450</v>
          </cell>
        </row>
        <row r="30">
          <cell r="J30">
            <v>5004.5600000000004</v>
          </cell>
        </row>
        <row r="31">
          <cell r="J31">
            <v>1061.5809999999999</v>
          </cell>
        </row>
        <row r="32">
          <cell r="J32">
            <v>9032754</v>
          </cell>
        </row>
        <row r="33">
          <cell r="B33">
            <v>294</v>
          </cell>
          <cell r="F33">
            <v>453.15000000000003</v>
          </cell>
          <cell r="J33">
            <v>40.880200000000002</v>
          </cell>
        </row>
        <row r="34">
          <cell r="C34">
            <v>38.794994668667037</v>
          </cell>
          <cell r="F34">
            <v>9.2563087519778797</v>
          </cell>
          <cell r="J34">
            <v>18570.169999999998</v>
          </cell>
        </row>
        <row r="35">
          <cell r="J35">
            <v>50968</v>
          </cell>
        </row>
        <row r="37">
          <cell r="J37">
            <v>30</v>
          </cell>
        </row>
        <row r="42">
          <cell r="B42">
            <v>500</v>
          </cell>
          <cell r="E42">
            <v>30</v>
          </cell>
          <cell r="H42">
            <v>64</v>
          </cell>
        </row>
        <row r="43">
          <cell r="C43">
            <v>10.213294441109875</v>
          </cell>
          <cell r="F43">
            <v>0.61279766646659239</v>
          </cell>
          <cell r="H43">
            <v>1.3073016884620638</v>
          </cell>
        </row>
      </sheetData>
      <sheetData sheetId="23">
        <row r="5">
          <cell r="F5">
            <v>1</v>
          </cell>
          <cell r="I5">
            <v>66</v>
          </cell>
        </row>
        <row r="29">
          <cell r="J29">
            <v>3795780</v>
          </cell>
        </row>
        <row r="30">
          <cell r="J30">
            <v>5008</v>
          </cell>
        </row>
        <row r="31">
          <cell r="J31">
            <v>1068.3109999999999</v>
          </cell>
        </row>
        <row r="32">
          <cell r="J32">
            <v>9248858</v>
          </cell>
        </row>
        <row r="33">
          <cell r="B33">
            <v>256</v>
          </cell>
          <cell r="F33">
            <v>577.125</v>
          </cell>
          <cell r="J33">
            <v>40.922899999999998</v>
          </cell>
        </row>
        <row r="34">
          <cell r="C34">
            <v>28.531304452837617</v>
          </cell>
          <cell r="F34">
            <v>9.956782775217631</v>
          </cell>
          <cell r="J34">
            <v>18577.12</v>
          </cell>
        </row>
        <row r="35">
          <cell r="J35">
            <v>50968</v>
          </cell>
        </row>
        <row r="37">
          <cell r="J37">
            <v>6356060</v>
          </cell>
        </row>
        <row r="42">
          <cell r="B42">
            <v>880</v>
          </cell>
          <cell r="E42">
            <v>0</v>
          </cell>
          <cell r="H42">
            <v>46</v>
          </cell>
        </row>
        <row r="43">
          <cell r="C43">
            <v>15.182098925174817</v>
          </cell>
          <cell r="F43">
            <v>0</v>
          </cell>
          <cell r="H43">
            <v>0.79360971654322909</v>
          </cell>
        </row>
      </sheetData>
      <sheetData sheetId="24">
        <row r="5">
          <cell r="F5">
            <v>0</v>
          </cell>
        </row>
        <row r="29">
          <cell r="J29">
            <v>3929031</v>
          </cell>
        </row>
        <row r="30">
          <cell r="J30">
            <v>5011.43</v>
          </cell>
        </row>
        <row r="31">
          <cell r="J31">
            <v>1076.6969999999999</v>
          </cell>
        </row>
        <row r="32">
          <cell r="J32">
            <v>9282566</v>
          </cell>
        </row>
        <row r="33">
          <cell r="B33">
            <v>250</v>
          </cell>
          <cell r="F33">
            <v>534.375</v>
          </cell>
          <cell r="J33">
            <v>40.942799999999998</v>
          </cell>
        </row>
        <row r="34">
          <cell r="C34">
            <v>26.563111650594035</v>
          </cell>
          <cell r="F34">
            <v>8.7892648843877321</v>
          </cell>
          <cell r="J34">
            <v>18584.41</v>
          </cell>
        </row>
        <row r="35">
          <cell r="J35">
            <v>51077</v>
          </cell>
        </row>
        <row r="37">
          <cell r="J37">
            <v>6356060</v>
          </cell>
        </row>
        <row r="42">
          <cell r="B42">
            <v>1720</v>
          </cell>
          <cell r="E42">
            <v>0</v>
          </cell>
          <cell r="H42">
            <v>107</v>
          </cell>
        </row>
        <row r="43">
          <cell r="C43">
            <v>28.290125101561451</v>
          </cell>
          <cell r="F43">
            <v>0</v>
          </cell>
          <cell r="H43">
            <v>1.7599089452715553</v>
          </cell>
        </row>
      </sheetData>
      <sheetData sheetId="25">
        <row r="29">
          <cell r="J29">
            <v>4061044</v>
          </cell>
        </row>
        <row r="30">
          <cell r="J30">
            <v>5014.8100000000004</v>
          </cell>
        </row>
        <row r="31">
          <cell r="J31">
            <v>1083.325</v>
          </cell>
        </row>
        <row r="32">
          <cell r="J32">
            <v>9282568</v>
          </cell>
        </row>
        <row r="33">
          <cell r="F33">
            <v>534.375</v>
          </cell>
          <cell r="J33">
            <v>40.943100000000001</v>
          </cell>
        </row>
        <row r="34">
          <cell r="C34" t="e">
            <v>#VALUE!</v>
          </cell>
          <cell r="F34">
            <v>9.1273135337877864</v>
          </cell>
          <cell r="J34">
            <v>18591.43</v>
          </cell>
        </row>
        <row r="35">
          <cell r="J35">
            <v>51077</v>
          </cell>
        </row>
        <row r="37">
          <cell r="J37">
            <v>6356060</v>
          </cell>
        </row>
        <row r="42">
          <cell r="B42">
            <v>670</v>
          </cell>
          <cell r="E42">
            <v>0</v>
          </cell>
          <cell r="H42">
            <v>16</v>
          </cell>
        </row>
        <row r="43">
          <cell r="C43">
            <v>11.443836383883633</v>
          </cell>
          <cell r="F43">
            <v>0</v>
          </cell>
          <cell r="H43">
            <v>0.27328564498826591</v>
          </cell>
        </row>
      </sheetData>
      <sheetData sheetId="26">
        <row r="5">
          <cell r="F5">
            <v>0</v>
          </cell>
          <cell r="I5">
            <v>79</v>
          </cell>
        </row>
        <row r="29">
          <cell r="J29">
            <v>4187200</v>
          </cell>
        </row>
        <row r="30">
          <cell r="J30">
            <v>5018.21</v>
          </cell>
        </row>
        <row r="31">
          <cell r="J31">
            <v>1089.877</v>
          </cell>
        </row>
        <row r="32">
          <cell r="J32">
            <v>9282568</v>
          </cell>
        </row>
        <row r="33">
          <cell r="B33">
            <v>390</v>
          </cell>
          <cell r="F33">
            <v>555.75</v>
          </cell>
          <cell r="J33">
            <v>40.943399999999997</v>
          </cell>
        </row>
        <row r="34">
          <cell r="C34">
            <v>44.294183421593061</v>
          </cell>
          <cell r="F34">
            <v>9.7707757547631751</v>
          </cell>
          <cell r="J34">
            <v>18598.25</v>
          </cell>
        </row>
        <row r="35">
          <cell r="J35">
            <v>51077</v>
          </cell>
        </row>
        <row r="37">
          <cell r="J37">
            <v>6356060</v>
          </cell>
        </row>
        <row r="42">
          <cell r="B42">
            <v>650</v>
          </cell>
          <cell r="E42">
            <v>0</v>
          </cell>
          <cell r="H42">
            <v>55</v>
          </cell>
        </row>
        <row r="43">
          <cell r="C43">
            <v>11.427807900307807</v>
          </cell>
          <cell r="F43">
            <v>0</v>
          </cell>
          <cell r="H43">
            <v>0.96696836079527604</v>
          </cell>
        </row>
      </sheetData>
      <sheetData sheetId="27">
        <row r="5">
          <cell r="F5">
            <v>1</v>
          </cell>
          <cell r="I5">
            <v>48</v>
          </cell>
        </row>
        <row r="29">
          <cell r="J29">
            <v>4323011</v>
          </cell>
        </row>
        <row r="30">
          <cell r="J30">
            <v>5021.6899999999996</v>
          </cell>
        </row>
        <row r="31">
          <cell r="J31">
            <v>1096.8119999999999</v>
          </cell>
        </row>
        <row r="32">
          <cell r="J32">
            <v>9446322</v>
          </cell>
        </row>
        <row r="33">
          <cell r="B33">
            <v>360</v>
          </cell>
          <cell r="F33">
            <v>940.50000000000011</v>
          </cell>
          <cell r="J33">
            <v>40.982399999999998</v>
          </cell>
        </row>
        <row r="34">
          <cell r="C34">
            <v>46.397490992243526</v>
          </cell>
          <cell r="F34">
            <v>18.763691210098489</v>
          </cell>
          <cell r="J34">
            <v>18604.259999999998</v>
          </cell>
        </row>
        <row r="35">
          <cell r="J35">
            <v>51170</v>
          </cell>
        </row>
        <row r="42">
          <cell r="B42">
            <v>980</v>
          </cell>
          <cell r="E42">
            <v>0</v>
          </cell>
          <cell r="H42">
            <v>55</v>
          </cell>
        </row>
        <row r="43">
          <cell r="C43">
            <v>19.551746290161102</v>
          </cell>
          <cell r="F43">
            <v>0</v>
          </cell>
          <cell r="H43">
            <v>1.0972918836314904</v>
          </cell>
        </row>
      </sheetData>
      <sheetData sheetId="28">
        <row r="5">
          <cell r="F5">
            <v>0</v>
          </cell>
          <cell r="I5">
            <v>55</v>
          </cell>
        </row>
        <row r="29">
          <cell r="J29">
            <v>4454575</v>
          </cell>
        </row>
        <row r="30">
          <cell r="J30">
            <v>5025.09</v>
          </cell>
        </row>
        <row r="31">
          <cell r="J31">
            <v>1103.7070000000001</v>
          </cell>
        </row>
        <row r="32">
          <cell r="J32">
            <v>9665254</v>
          </cell>
        </row>
        <row r="33">
          <cell r="B33">
            <v>253</v>
          </cell>
          <cell r="F33">
            <v>940.50000000000011</v>
          </cell>
          <cell r="J33">
            <v>40.982700000000001</v>
          </cell>
        </row>
        <row r="34">
          <cell r="C34">
            <v>29.249078349257712</v>
          </cell>
          <cell r="F34">
            <v>16.831311070544722</v>
          </cell>
          <cell r="J34">
            <v>18610.96</v>
          </cell>
        </row>
        <row r="35">
          <cell r="J35">
            <v>51170</v>
          </cell>
        </row>
        <row r="42">
          <cell r="B42">
            <v>790</v>
          </cell>
          <cell r="E42">
            <v>0</v>
          </cell>
          <cell r="H42">
            <v>55</v>
          </cell>
        </row>
        <row r="43">
          <cell r="C43">
            <v>14.137943376640434</v>
          </cell>
          <cell r="F43">
            <v>0</v>
          </cell>
          <cell r="H43">
            <v>0.98428719710787838</v>
          </cell>
        </row>
      </sheetData>
      <sheetData sheetId="29">
        <row r="5">
          <cell r="F5">
            <v>0</v>
          </cell>
          <cell r="I5">
            <v>60</v>
          </cell>
        </row>
        <row r="29">
          <cell r="J29">
            <v>4589172</v>
          </cell>
        </row>
        <row r="30">
          <cell r="J30">
            <v>5028.57</v>
          </cell>
        </row>
        <row r="31">
          <cell r="J31">
            <v>1111.9269999999999</v>
          </cell>
        </row>
        <row r="32">
          <cell r="J32">
            <v>9665254</v>
          </cell>
        </row>
        <row r="33">
          <cell r="B33">
            <v>434</v>
          </cell>
          <cell r="F33">
            <v>709.65000000000009</v>
          </cell>
          <cell r="J33">
            <v>40.982999999999997</v>
          </cell>
        </row>
        <row r="34">
          <cell r="C34">
            <v>38.908317790214895</v>
          </cell>
          <cell r="F34">
            <v>9.8483713029583004</v>
          </cell>
          <cell r="J34">
            <v>18619.599999999999</v>
          </cell>
        </row>
        <row r="35">
          <cell r="J35">
            <v>51268</v>
          </cell>
        </row>
        <row r="42">
          <cell r="B42">
            <v>570</v>
          </cell>
          <cell r="E42">
            <v>0</v>
          </cell>
          <cell r="H42">
            <v>110</v>
          </cell>
        </row>
        <row r="43">
          <cell r="C43">
            <v>7.910338395950439</v>
          </cell>
          <cell r="F43">
            <v>0</v>
          </cell>
          <cell r="H43">
            <v>1.5265565325518391</v>
          </cell>
        </row>
      </sheetData>
      <sheetData sheetId="30">
        <row r="33">
          <cell r="F33" t="str">
            <v/>
          </cell>
        </row>
        <row r="34">
          <cell r="C34" t="e">
            <v>#VALUE!</v>
          </cell>
          <cell r="F34" t="e">
            <v>#VALUE!</v>
          </cell>
        </row>
        <row r="43">
          <cell r="C43">
            <v>0</v>
          </cell>
          <cell r="F43">
            <v>0</v>
          </cell>
          <cell r="H43">
            <v>0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84</v>
          </cell>
        </row>
        <row r="9">
          <cell r="P9">
            <v>120</v>
          </cell>
        </row>
        <row r="10">
          <cell r="P10">
            <v>8.3699999999999992</v>
          </cell>
        </row>
        <row r="14">
          <cell r="P14">
            <v>6.95</v>
          </cell>
        </row>
        <row r="23">
          <cell r="P23">
            <v>3.0449999999999999</v>
          </cell>
        </row>
        <row r="29">
          <cell r="P29">
            <v>52.666666666666664</v>
          </cell>
        </row>
        <row r="30">
          <cell r="P30">
            <v>6.333333333333333</v>
          </cell>
        </row>
        <row r="31">
          <cell r="P31">
            <v>115.66666666666667</v>
          </cell>
        </row>
        <row r="32">
          <cell r="P32">
            <v>8.9799999999999986</v>
          </cell>
        </row>
        <row r="33">
          <cell r="P33">
            <v>27.666666666666668</v>
          </cell>
        </row>
        <row r="34">
          <cell r="P34">
            <v>0.10716666666666665</v>
          </cell>
        </row>
        <row r="36">
          <cell r="P36">
            <v>3.2983333333333338</v>
          </cell>
        </row>
      </sheetData>
      <sheetData sheetId="1">
        <row r="7">
          <cell r="P7">
            <v>80</v>
          </cell>
        </row>
        <row r="9">
          <cell r="P9">
            <v>123</v>
          </cell>
        </row>
        <row r="10">
          <cell r="P10">
            <v>8.2799999999999994</v>
          </cell>
        </row>
        <row r="14">
          <cell r="P14">
            <v>7.95</v>
          </cell>
        </row>
        <row r="23">
          <cell r="P23">
            <v>3.306</v>
          </cell>
        </row>
        <row r="29">
          <cell r="P29">
            <v>51.666666666666664</v>
          </cell>
        </row>
        <row r="30">
          <cell r="P30">
            <v>8</v>
          </cell>
        </row>
        <row r="31">
          <cell r="P31">
            <v>105.33333333333333</v>
          </cell>
        </row>
        <row r="32">
          <cell r="P32">
            <v>9.0316666666666681</v>
          </cell>
        </row>
        <row r="33">
          <cell r="P33">
            <v>25</v>
          </cell>
        </row>
        <row r="34">
          <cell r="P34">
            <v>0.12066666666666666</v>
          </cell>
        </row>
        <row r="36">
          <cell r="P36">
            <v>2.8883333333333332</v>
          </cell>
        </row>
      </sheetData>
      <sheetData sheetId="2">
        <row r="7">
          <cell r="P7">
            <v>81</v>
          </cell>
        </row>
        <row r="9">
          <cell r="P9">
            <v>115</v>
          </cell>
        </row>
        <row r="10">
          <cell r="P10">
            <v>8.09</v>
          </cell>
        </row>
        <row r="14">
          <cell r="P14">
            <v>10.4</v>
          </cell>
        </row>
        <row r="23">
          <cell r="P23">
            <v>2.8050000000000002</v>
          </cell>
        </row>
        <row r="29">
          <cell r="P29">
            <v>61.333333333333336</v>
          </cell>
        </row>
        <row r="30">
          <cell r="P30">
            <v>6.333333333333333</v>
          </cell>
        </row>
        <row r="31">
          <cell r="P31">
            <v>104.33333333333333</v>
          </cell>
        </row>
        <row r="32">
          <cell r="P32">
            <v>8.9700000000000006</v>
          </cell>
        </row>
        <row r="33">
          <cell r="P33">
            <v>26.333333333333332</v>
          </cell>
        </row>
        <row r="34">
          <cell r="P34">
            <v>9.1499999999999984E-2</v>
          </cell>
        </row>
        <row r="36">
          <cell r="P36">
            <v>2.9758333333333327</v>
          </cell>
        </row>
      </sheetData>
      <sheetData sheetId="3">
        <row r="7">
          <cell r="P7">
            <v>74</v>
          </cell>
        </row>
        <row r="9">
          <cell r="P9">
            <v>128</v>
          </cell>
        </row>
        <row r="10">
          <cell r="P10">
            <v>8.07</v>
          </cell>
        </row>
        <row r="14">
          <cell r="P14">
            <v>9.19</v>
          </cell>
        </row>
        <row r="23">
          <cell r="P23">
            <v>2.5483333333333333</v>
          </cell>
        </row>
        <row r="29">
          <cell r="P29">
            <v>56</v>
          </cell>
        </row>
        <row r="30">
          <cell r="P30">
            <v>6</v>
          </cell>
        </row>
        <row r="31">
          <cell r="P31">
            <v>109.66666666666667</v>
          </cell>
        </row>
        <row r="32">
          <cell r="P32">
            <v>9.0700000000000021</v>
          </cell>
        </row>
        <row r="33">
          <cell r="P33">
            <v>26</v>
          </cell>
        </row>
        <row r="34">
          <cell r="P34">
            <v>8.6000000000000007E-2</v>
          </cell>
        </row>
        <row r="36">
          <cell r="P36">
            <v>3.1999999999999997</v>
          </cell>
        </row>
      </sheetData>
      <sheetData sheetId="4">
        <row r="7">
          <cell r="P7">
            <v>104</v>
          </cell>
        </row>
        <row r="9">
          <cell r="P9">
            <v>73</v>
          </cell>
        </row>
        <row r="10">
          <cell r="P10">
            <v>8.1999999999999993</v>
          </cell>
        </row>
        <row r="14">
          <cell r="P14">
            <v>7.38</v>
          </cell>
        </row>
        <row r="23">
          <cell r="P23">
            <v>2.6383333333333332</v>
          </cell>
        </row>
        <row r="29">
          <cell r="P29">
            <v>64.666666666666671</v>
          </cell>
        </row>
        <row r="30">
          <cell r="P30">
            <v>7.333333333333333</v>
          </cell>
        </row>
        <row r="31">
          <cell r="P31">
            <v>124.33333333333333</v>
          </cell>
        </row>
        <row r="32">
          <cell r="P32">
            <v>8.8766666666666669</v>
          </cell>
        </row>
        <row r="33">
          <cell r="P33">
            <v>25.833333333333332</v>
          </cell>
        </row>
        <row r="34">
          <cell r="P34">
            <v>0.10216666666666667</v>
          </cell>
        </row>
        <row r="36">
          <cell r="P36">
            <v>3.3066666666666671</v>
          </cell>
        </row>
      </sheetData>
      <sheetData sheetId="5">
        <row r="7">
          <cell r="P7">
            <v>78</v>
          </cell>
        </row>
        <row r="9">
          <cell r="P9">
            <v>105</v>
          </cell>
        </row>
        <row r="10">
          <cell r="P10">
            <v>8.23</v>
          </cell>
        </row>
        <row r="14">
          <cell r="P14">
            <v>8.19</v>
          </cell>
        </row>
        <row r="23">
          <cell r="P23">
            <v>2.2799999999999998</v>
          </cell>
        </row>
        <row r="29">
          <cell r="P29">
            <v>56.333333333333336</v>
          </cell>
        </row>
        <row r="30">
          <cell r="P30">
            <v>6</v>
          </cell>
        </row>
        <row r="31">
          <cell r="P31">
            <v>116</v>
          </cell>
        </row>
        <row r="32">
          <cell r="P32">
            <v>8.9650000000000016</v>
          </cell>
        </row>
        <row r="33">
          <cell r="P33">
            <v>25.333333333333332</v>
          </cell>
        </row>
        <row r="34">
          <cell r="P34">
            <v>0.10333333333333333</v>
          </cell>
        </row>
        <row r="36">
          <cell r="P36">
            <v>3.1091666666666669</v>
          </cell>
        </row>
      </sheetData>
      <sheetData sheetId="6">
        <row r="7">
          <cell r="P7">
            <v>78</v>
          </cell>
        </row>
        <row r="9">
          <cell r="P9">
            <v>127</v>
          </cell>
        </row>
        <row r="10">
          <cell r="P10">
            <v>8.2100000000000009</v>
          </cell>
        </row>
        <row r="14">
          <cell r="P14">
            <v>8.32</v>
          </cell>
        </row>
        <row r="23">
          <cell r="P23">
            <v>2.3649999999999998</v>
          </cell>
        </row>
        <row r="29">
          <cell r="P29">
            <v>66.666666666666671</v>
          </cell>
        </row>
        <row r="30">
          <cell r="P30">
            <v>6.333333333333333</v>
          </cell>
        </row>
        <row r="31">
          <cell r="P31">
            <v>120</v>
          </cell>
        </row>
        <row r="32">
          <cell r="P32">
            <v>9.038333333333334</v>
          </cell>
        </row>
        <row r="33">
          <cell r="P33">
            <v>23.833333333333332</v>
          </cell>
        </row>
        <row r="34">
          <cell r="P34">
            <v>0.104</v>
          </cell>
        </row>
        <row r="36">
          <cell r="P36">
            <v>3.52</v>
          </cell>
        </row>
      </sheetData>
      <sheetData sheetId="7">
        <row r="7">
          <cell r="P7">
            <v>73</v>
          </cell>
        </row>
        <row r="9">
          <cell r="P9">
            <v>105</v>
          </cell>
        </row>
        <row r="10">
          <cell r="P10">
            <v>8.39</v>
          </cell>
        </row>
        <row r="14">
          <cell r="P14">
            <v>9.2799999999999994</v>
          </cell>
        </row>
        <row r="23">
          <cell r="P23">
            <v>2.3433333333333333</v>
          </cell>
        </row>
        <row r="29">
          <cell r="P29">
            <v>51.666666666666664</v>
          </cell>
        </row>
        <row r="30">
          <cell r="P30">
            <v>8.3333333333333339</v>
          </cell>
        </row>
        <row r="31">
          <cell r="P31">
            <v>114.66666666666667</v>
          </cell>
        </row>
        <row r="32">
          <cell r="P32">
            <v>9.0683333333333334</v>
          </cell>
        </row>
        <row r="33">
          <cell r="P33">
            <v>26</v>
          </cell>
        </row>
        <row r="34">
          <cell r="P34">
            <v>9.1166666666666674E-2</v>
          </cell>
        </row>
        <row r="36">
          <cell r="P36">
            <v>3.2008333333333332</v>
          </cell>
        </row>
      </sheetData>
      <sheetData sheetId="8">
        <row r="7">
          <cell r="P7">
            <v>80</v>
          </cell>
        </row>
        <row r="9">
          <cell r="P9">
            <v>110</v>
          </cell>
        </row>
        <row r="10">
          <cell r="P10">
            <v>8.1999999999999993</v>
          </cell>
        </row>
        <row r="14">
          <cell r="P14">
            <v>8.68</v>
          </cell>
        </row>
        <row r="23">
          <cell r="P23">
            <v>2.9166666666666665</v>
          </cell>
        </row>
        <row r="29">
          <cell r="P29">
            <v>67.333333333333329</v>
          </cell>
        </row>
        <row r="30">
          <cell r="P30">
            <v>2.6666666666666665</v>
          </cell>
        </row>
        <row r="31">
          <cell r="P31">
            <v>117</v>
          </cell>
        </row>
        <row r="32">
          <cell r="P32">
            <v>8.7900000000000009</v>
          </cell>
        </row>
        <row r="33">
          <cell r="P33">
            <v>25.833333333333332</v>
          </cell>
        </row>
        <row r="34">
          <cell r="P34">
            <v>0.10666666666666665</v>
          </cell>
        </row>
        <row r="36">
          <cell r="P36">
            <v>3.1908333333333334</v>
          </cell>
        </row>
      </sheetData>
      <sheetData sheetId="9">
        <row r="7">
          <cell r="P7">
            <v>75</v>
          </cell>
        </row>
        <row r="9">
          <cell r="P9">
            <v>117</v>
          </cell>
        </row>
        <row r="10">
          <cell r="P10">
            <v>8.4700000000000006</v>
          </cell>
        </row>
        <row r="14">
          <cell r="P14">
            <v>9.74</v>
          </cell>
        </row>
        <row r="23">
          <cell r="P23">
            <v>2.8525</v>
          </cell>
        </row>
        <row r="29">
          <cell r="P29">
            <v>60.333333333333336</v>
          </cell>
        </row>
        <row r="30">
          <cell r="P30">
            <v>7</v>
          </cell>
        </row>
        <row r="31">
          <cell r="P31">
            <v>126</v>
          </cell>
        </row>
        <row r="32">
          <cell r="P32">
            <v>8.9583333333333339</v>
          </cell>
        </row>
        <row r="33">
          <cell r="P33">
            <v>24.666666666666668</v>
          </cell>
        </row>
        <row r="34">
          <cell r="P34">
            <v>0.10366666666666664</v>
          </cell>
        </row>
        <row r="36">
          <cell r="P36">
            <v>2.9316666666666666</v>
          </cell>
        </row>
      </sheetData>
      <sheetData sheetId="10">
        <row r="7">
          <cell r="P7">
            <v>90</v>
          </cell>
        </row>
        <row r="9">
          <cell r="P9">
            <v>125</v>
          </cell>
        </row>
        <row r="10">
          <cell r="P10">
            <v>8.65</v>
          </cell>
        </row>
        <row r="14">
          <cell r="P14">
            <v>9.2200000000000006</v>
          </cell>
        </row>
        <row r="23">
          <cell r="P23">
            <v>2.6766666666666672</v>
          </cell>
        </row>
        <row r="29">
          <cell r="P29">
            <v>56.666666666666664</v>
          </cell>
        </row>
        <row r="30">
          <cell r="P30">
            <v>8.3333333333333339</v>
          </cell>
        </row>
        <row r="31">
          <cell r="P31">
            <v>120.66666666666667</v>
          </cell>
        </row>
        <row r="32">
          <cell r="P32">
            <v>9.0549999999999997</v>
          </cell>
        </row>
        <row r="33">
          <cell r="P33">
            <v>24</v>
          </cell>
        </row>
        <row r="34">
          <cell r="P34">
            <v>7.7166666666666675E-2</v>
          </cell>
        </row>
        <row r="36">
          <cell r="P36">
            <v>2.65</v>
          </cell>
        </row>
      </sheetData>
      <sheetData sheetId="11">
        <row r="7">
          <cell r="P7">
            <v>92</v>
          </cell>
        </row>
        <row r="9">
          <cell r="P9">
            <v>128</v>
          </cell>
        </row>
        <row r="10">
          <cell r="P10">
            <v>8.57</v>
          </cell>
        </row>
        <row r="14">
          <cell r="P14">
            <v>8.86</v>
          </cell>
        </row>
        <row r="23">
          <cell r="P23">
            <v>3.1616666666666666</v>
          </cell>
        </row>
        <row r="29">
          <cell r="P29">
            <v>56</v>
          </cell>
        </row>
        <row r="30">
          <cell r="P30">
            <v>6.666666666666667</v>
          </cell>
        </row>
        <row r="31">
          <cell r="P31">
            <v>117.66666666666667</v>
          </cell>
        </row>
        <row r="32">
          <cell r="P32">
            <v>9.0399999999999991</v>
          </cell>
        </row>
        <row r="33">
          <cell r="P33">
            <v>24</v>
          </cell>
        </row>
        <row r="34">
          <cell r="P34">
            <v>8.6833333333333318E-2</v>
          </cell>
        </row>
        <row r="36">
          <cell r="P36">
            <v>3.1425000000000001</v>
          </cell>
        </row>
      </sheetData>
      <sheetData sheetId="12">
        <row r="7">
          <cell r="P7">
            <v>76</v>
          </cell>
        </row>
        <row r="9">
          <cell r="P9">
            <v>125</v>
          </cell>
        </row>
        <row r="10">
          <cell r="P10">
            <v>9.14</v>
          </cell>
        </row>
        <row r="14">
          <cell r="P14">
            <v>7.06</v>
          </cell>
        </row>
        <row r="23">
          <cell r="P23">
            <v>3.0439999999999996</v>
          </cell>
        </row>
        <row r="29">
          <cell r="P29">
            <v>65</v>
          </cell>
        </row>
        <row r="30">
          <cell r="P30">
            <v>7.666666666666667</v>
          </cell>
        </row>
        <row r="31">
          <cell r="P31">
            <v>123.66666666666667</v>
          </cell>
        </row>
        <row r="32">
          <cell r="P32">
            <v>8.9683333333333337</v>
          </cell>
        </row>
        <row r="33">
          <cell r="P33">
            <v>24.666666666666668</v>
          </cell>
        </row>
        <row r="34">
          <cell r="P34">
            <v>9.8166666666666666E-2</v>
          </cell>
        </row>
        <row r="36">
          <cell r="P36">
            <v>3.6716666666666664</v>
          </cell>
        </row>
      </sheetData>
      <sheetData sheetId="13">
        <row r="7">
          <cell r="P7">
            <v>70</v>
          </cell>
        </row>
        <row r="9">
          <cell r="P9">
            <v>113</v>
          </cell>
        </row>
        <row r="10">
          <cell r="P10">
            <v>8.98</v>
          </cell>
        </row>
        <row r="14">
          <cell r="P14">
            <v>7.16</v>
          </cell>
        </row>
        <row r="23">
          <cell r="P23">
            <v>2.7733333333333334</v>
          </cell>
        </row>
        <row r="29">
          <cell r="P29">
            <v>57.666666666666664</v>
          </cell>
        </row>
        <row r="30">
          <cell r="P30">
            <v>7</v>
          </cell>
        </row>
        <row r="31">
          <cell r="P31">
            <v>128.66666666666666</v>
          </cell>
        </row>
        <row r="32">
          <cell r="P32">
            <v>9.0916666666666668</v>
          </cell>
        </row>
        <row r="33">
          <cell r="P33">
            <v>24.5</v>
          </cell>
        </row>
        <row r="34">
          <cell r="P34">
            <v>7.9666666666666677E-2</v>
          </cell>
        </row>
        <row r="36">
          <cell r="P36">
            <v>3.5758333333333336</v>
          </cell>
        </row>
      </sheetData>
      <sheetData sheetId="14">
        <row r="7">
          <cell r="P7">
            <v>68</v>
          </cell>
        </row>
        <row r="9">
          <cell r="P9">
            <v>106</v>
          </cell>
        </row>
        <row r="10">
          <cell r="P10">
            <v>9.11</v>
          </cell>
        </row>
        <row r="14">
          <cell r="P14">
            <v>5.48</v>
          </cell>
        </row>
        <row r="23">
          <cell r="P23">
            <v>2.7216666666666671</v>
          </cell>
        </row>
        <row r="29">
          <cell r="P29">
            <v>54</v>
          </cell>
        </row>
        <row r="30">
          <cell r="P30">
            <v>6.333333333333333</v>
          </cell>
        </row>
        <row r="31">
          <cell r="P31">
            <v>116.33333333333333</v>
          </cell>
        </row>
        <row r="32">
          <cell r="P32">
            <v>9.0516666666666676</v>
          </cell>
        </row>
        <row r="33">
          <cell r="P33">
            <v>24.833333333333332</v>
          </cell>
        </row>
        <row r="34">
          <cell r="P34">
            <v>9.0333333333333321E-2</v>
          </cell>
        </row>
        <row r="36">
          <cell r="P36">
            <v>3.4641666666666668</v>
          </cell>
        </row>
      </sheetData>
      <sheetData sheetId="15">
        <row r="7">
          <cell r="P7">
            <v>64</v>
          </cell>
        </row>
        <row r="9">
          <cell r="P9">
            <v>85</v>
          </cell>
        </row>
        <row r="10">
          <cell r="P10">
            <v>9.08</v>
          </cell>
        </row>
        <row r="14">
          <cell r="P14">
            <v>6.56</v>
          </cell>
        </row>
        <row r="23">
          <cell r="P23">
            <v>2.9499999999999997</v>
          </cell>
        </row>
        <row r="29">
          <cell r="P29">
            <v>56</v>
          </cell>
        </row>
        <row r="30">
          <cell r="P30">
            <v>8.3333333333333339</v>
          </cell>
        </row>
        <row r="31">
          <cell r="P31">
            <v>118</v>
          </cell>
        </row>
        <row r="32">
          <cell r="P32">
            <v>9.0399999999999991</v>
          </cell>
        </row>
        <row r="33">
          <cell r="P33">
            <v>25.166666666666668</v>
          </cell>
        </row>
        <row r="34">
          <cell r="P34">
            <v>0.10249999999999999</v>
          </cell>
        </row>
        <row r="36">
          <cell r="P36">
            <v>3.5216666666666669</v>
          </cell>
        </row>
      </sheetData>
      <sheetData sheetId="16">
        <row r="7">
          <cell r="P7">
            <v>65</v>
          </cell>
        </row>
        <row r="9">
          <cell r="P9">
            <v>135</v>
          </cell>
        </row>
        <row r="10">
          <cell r="P10">
            <v>8.89</v>
          </cell>
        </row>
        <row r="14">
          <cell r="P14">
            <v>3.75</v>
          </cell>
        </row>
        <row r="23">
          <cell r="P23">
            <v>3.0183333333333331</v>
          </cell>
        </row>
        <row r="29">
          <cell r="P29">
            <v>57</v>
          </cell>
        </row>
        <row r="30">
          <cell r="P30">
            <v>6</v>
          </cell>
        </row>
        <row r="31">
          <cell r="P31">
            <v>117.66666666666667</v>
          </cell>
        </row>
        <row r="32">
          <cell r="P32">
            <v>8.8416666666666668</v>
          </cell>
        </row>
        <row r="33">
          <cell r="P33">
            <v>24.833333333333332</v>
          </cell>
        </row>
        <row r="34">
          <cell r="P34">
            <v>0.10716666666666667</v>
          </cell>
        </row>
        <row r="36">
          <cell r="P36">
            <v>3.7183333333333333</v>
          </cell>
        </row>
      </sheetData>
      <sheetData sheetId="17">
        <row r="7">
          <cell r="P7">
            <v>63</v>
          </cell>
        </row>
        <row r="9">
          <cell r="P9">
            <v>100</v>
          </cell>
        </row>
        <row r="10">
          <cell r="P10">
            <v>8.9499999999999993</v>
          </cell>
        </row>
        <row r="14">
          <cell r="P14">
            <v>7.14</v>
          </cell>
        </row>
        <row r="23">
          <cell r="P23">
            <v>2.5649999999999999</v>
          </cell>
        </row>
        <row r="29">
          <cell r="P29">
            <v>53</v>
          </cell>
        </row>
        <row r="30">
          <cell r="P30">
            <v>5.666666666666667</v>
          </cell>
        </row>
        <row r="31">
          <cell r="P31">
            <v>111.66666666666667</v>
          </cell>
        </row>
        <row r="32">
          <cell r="P32">
            <v>8.831666666666667</v>
          </cell>
        </row>
        <row r="33">
          <cell r="P33">
            <v>24.833333333333332</v>
          </cell>
        </row>
        <row r="34">
          <cell r="P34">
            <v>0.125</v>
          </cell>
        </row>
        <row r="36">
          <cell r="P36">
            <v>4.104166666666667</v>
          </cell>
        </row>
      </sheetData>
      <sheetData sheetId="18">
        <row r="7">
          <cell r="P7">
            <v>65</v>
          </cell>
        </row>
        <row r="9">
          <cell r="P9">
            <v>97</v>
          </cell>
        </row>
        <row r="10">
          <cell r="P10">
            <v>8.9600000000000009</v>
          </cell>
        </row>
        <row r="14">
          <cell r="P14">
            <v>7.49</v>
          </cell>
        </row>
        <row r="23">
          <cell r="P23">
            <v>2.9449999999999998</v>
          </cell>
        </row>
        <row r="29">
          <cell r="P29">
            <v>60.333333333333336</v>
          </cell>
        </row>
        <row r="30">
          <cell r="P30">
            <v>7</v>
          </cell>
        </row>
        <row r="31">
          <cell r="P31">
            <v>133.33333333333334</v>
          </cell>
        </row>
        <row r="32">
          <cell r="P32">
            <v>8.8666666666666654</v>
          </cell>
        </row>
        <row r="33">
          <cell r="P33">
            <v>23.666666666666668</v>
          </cell>
        </row>
        <row r="34">
          <cell r="P34">
            <v>0.11383333333333333</v>
          </cell>
        </row>
        <row r="36">
          <cell r="P36">
            <v>3.7299999999999991</v>
          </cell>
        </row>
      </sheetData>
      <sheetData sheetId="19">
        <row r="7">
          <cell r="P7">
            <v>70</v>
          </cell>
        </row>
        <row r="9">
          <cell r="P9">
            <v>132</v>
          </cell>
        </row>
        <row r="10">
          <cell r="P10">
            <v>8.69</v>
          </cell>
        </row>
        <row r="14">
          <cell r="P14">
            <v>7.58</v>
          </cell>
        </row>
        <row r="23">
          <cell r="P23">
            <v>2.7749999999999999</v>
          </cell>
        </row>
        <row r="29">
          <cell r="P29">
            <v>56</v>
          </cell>
        </row>
        <row r="30">
          <cell r="P30">
            <v>10.666666666666666</v>
          </cell>
        </row>
        <row r="31">
          <cell r="P31">
            <v>121.66666666666667</v>
          </cell>
        </row>
        <row r="32">
          <cell r="P32">
            <v>8.8566666666666674</v>
          </cell>
        </row>
        <row r="33">
          <cell r="P33">
            <v>22.5</v>
          </cell>
        </row>
        <row r="34">
          <cell r="P34">
            <v>9.0500000000000011E-2</v>
          </cell>
        </row>
        <row r="36">
          <cell r="P36">
            <v>3.4350000000000005</v>
          </cell>
        </row>
      </sheetData>
      <sheetData sheetId="20">
        <row r="7">
          <cell r="P7">
            <v>80</v>
          </cell>
        </row>
        <row r="9">
          <cell r="P9">
            <v>119</v>
          </cell>
        </row>
        <row r="10">
          <cell r="P10">
            <v>8.25</v>
          </cell>
        </row>
        <row r="23">
          <cell r="P23">
            <v>3.1300000000000003</v>
          </cell>
        </row>
        <row r="29">
          <cell r="P29">
            <v>64</v>
          </cell>
        </row>
        <row r="30">
          <cell r="P30">
            <v>5</v>
          </cell>
        </row>
        <row r="31">
          <cell r="P31">
            <v>125</v>
          </cell>
        </row>
        <row r="32">
          <cell r="P32">
            <v>8.7383333333333315</v>
          </cell>
        </row>
        <row r="33">
          <cell r="P33">
            <v>23.5</v>
          </cell>
        </row>
        <row r="34">
          <cell r="P34">
            <v>0.10183333333333333</v>
          </cell>
        </row>
        <row r="36">
          <cell r="P36">
            <v>3.6108333333333333</v>
          </cell>
        </row>
      </sheetData>
      <sheetData sheetId="21">
        <row r="7">
          <cell r="P7">
            <v>86</v>
          </cell>
        </row>
        <row r="9">
          <cell r="P9">
            <v>124</v>
          </cell>
        </row>
        <row r="10">
          <cell r="P10">
            <v>8.1199999999999992</v>
          </cell>
        </row>
        <row r="14">
          <cell r="P14">
            <v>7.5</v>
          </cell>
        </row>
        <row r="23">
          <cell r="P23">
            <v>3.2499999999999996</v>
          </cell>
        </row>
        <row r="29">
          <cell r="P29">
            <v>54.333333333333336</v>
          </cell>
        </row>
        <row r="30">
          <cell r="P30">
            <v>6.333333333333333</v>
          </cell>
        </row>
        <row r="31">
          <cell r="P31">
            <v>117</v>
          </cell>
        </row>
        <row r="32">
          <cell r="P32">
            <v>8.7966666666666669</v>
          </cell>
        </row>
        <row r="33">
          <cell r="P33">
            <v>24.166666666666668</v>
          </cell>
        </row>
        <row r="34">
          <cell r="P34">
            <v>0.10483333333333332</v>
          </cell>
        </row>
        <row r="36">
          <cell r="P36">
            <v>3.2350000000000008</v>
          </cell>
        </row>
      </sheetData>
      <sheetData sheetId="22">
        <row r="7">
          <cell r="P7">
            <v>80</v>
          </cell>
        </row>
        <row r="9">
          <cell r="P9">
            <v>150</v>
          </cell>
        </row>
        <row r="10">
          <cell r="P10">
            <v>8.31</v>
          </cell>
        </row>
        <row r="14">
          <cell r="P14">
            <v>8.2899999999999991</v>
          </cell>
        </row>
        <row r="23">
          <cell r="P23">
            <v>3.47</v>
          </cell>
        </row>
        <row r="29">
          <cell r="P29">
            <v>54.333333333333336</v>
          </cell>
        </row>
        <row r="30">
          <cell r="P30">
            <v>10</v>
          </cell>
        </row>
        <row r="31">
          <cell r="P31">
            <v>117</v>
          </cell>
        </row>
        <row r="32">
          <cell r="P32">
            <v>8.9383333333333326</v>
          </cell>
        </row>
        <row r="33">
          <cell r="P33">
            <v>23.166666666666668</v>
          </cell>
        </row>
        <row r="34">
          <cell r="P34">
            <v>0.14649999999999999</v>
          </cell>
        </row>
        <row r="36">
          <cell r="P36">
            <v>3.2133333333333334</v>
          </cell>
        </row>
      </sheetData>
      <sheetData sheetId="23">
        <row r="7">
          <cell r="P7">
            <v>75</v>
          </cell>
        </row>
        <row r="9">
          <cell r="P9">
            <v>109</v>
          </cell>
        </row>
        <row r="10">
          <cell r="P10">
            <v>8.17</v>
          </cell>
        </row>
        <row r="14">
          <cell r="P14">
            <v>7.32</v>
          </cell>
        </row>
        <row r="23">
          <cell r="P23">
            <v>3.1749999999999994</v>
          </cell>
        </row>
        <row r="29">
          <cell r="P29">
            <v>61</v>
          </cell>
        </row>
        <row r="30">
          <cell r="P30">
            <v>3.3333333333333335</v>
          </cell>
        </row>
        <row r="31">
          <cell r="P31">
            <v>122</v>
          </cell>
        </row>
        <row r="32">
          <cell r="P32">
            <v>8.5766666666666662</v>
          </cell>
        </row>
        <row r="33">
          <cell r="P33">
            <v>22.5</v>
          </cell>
        </row>
        <row r="34">
          <cell r="P34">
            <v>8.1166666666666651E-2</v>
          </cell>
        </row>
        <row r="36">
          <cell r="P36">
            <v>2.6949999999999998</v>
          </cell>
        </row>
      </sheetData>
      <sheetData sheetId="24">
        <row r="7">
          <cell r="P7">
            <v>75</v>
          </cell>
        </row>
        <row r="9">
          <cell r="P9">
            <v>115</v>
          </cell>
        </row>
        <row r="10">
          <cell r="P10">
            <v>7.93</v>
          </cell>
        </row>
        <row r="14">
          <cell r="P14">
            <v>8.9499999999999993</v>
          </cell>
        </row>
        <row r="23">
          <cell r="P23">
            <v>2.8633333333333333</v>
          </cell>
        </row>
        <row r="29">
          <cell r="P29">
            <v>60.333333333333336</v>
          </cell>
        </row>
        <row r="30">
          <cell r="P30">
            <v>4.333333333333333</v>
          </cell>
        </row>
        <row r="31">
          <cell r="P31">
            <v>125.66666666666667</v>
          </cell>
        </row>
        <row r="32">
          <cell r="P32">
            <v>8.4366666666666674</v>
          </cell>
        </row>
        <row r="33">
          <cell r="P33">
            <v>22.5</v>
          </cell>
        </row>
        <row r="34">
          <cell r="P34">
            <v>0.10883333333333332</v>
          </cell>
        </row>
        <row r="36">
          <cell r="P36">
            <v>3.3033333333333332</v>
          </cell>
        </row>
      </sheetData>
      <sheetData sheetId="25">
        <row r="7">
          <cell r="P7">
            <v>79</v>
          </cell>
        </row>
        <row r="9">
          <cell r="P9">
            <v>105</v>
          </cell>
        </row>
        <row r="10">
          <cell r="P10">
            <v>8.16</v>
          </cell>
        </row>
        <row r="14">
          <cell r="P14">
            <v>9.01</v>
          </cell>
        </row>
        <row r="23">
          <cell r="P23">
            <v>2.94</v>
          </cell>
        </row>
        <row r="29">
          <cell r="P29">
            <v>66.333333333333329</v>
          </cell>
        </row>
        <row r="30">
          <cell r="P30">
            <v>7.333333333333333</v>
          </cell>
        </row>
        <row r="31">
          <cell r="P31">
            <v>128</v>
          </cell>
        </row>
        <row r="32">
          <cell r="P32">
            <v>8.6433333333333326</v>
          </cell>
        </row>
        <row r="33">
          <cell r="P33">
            <v>22.833333333333332</v>
          </cell>
        </row>
        <row r="34">
          <cell r="P34">
            <v>0.10516666666666664</v>
          </cell>
        </row>
        <row r="36">
          <cell r="P36">
            <v>3.0250000000000004</v>
          </cell>
        </row>
      </sheetData>
      <sheetData sheetId="26">
        <row r="7">
          <cell r="P7">
            <v>67</v>
          </cell>
        </row>
        <row r="9">
          <cell r="P9">
            <v>102</v>
          </cell>
        </row>
        <row r="10">
          <cell r="P10">
            <v>8.41</v>
          </cell>
        </row>
        <row r="14">
          <cell r="P14">
            <v>8.8699999999999992</v>
          </cell>
        </row>
        <row r="23">
          <cell r="P23">
            <v>3.6624999999999996</v>
          </cell>
        </row>
        <row r="29">
          <cell r="P29">
            <v>71.666666666666671</v>
          </cell>
        </row>
        <row r="30">
          <cell r="P30">
            <v>3</v>
          </cell>
        </row>
        <row r="31">
          <cell r="P31">
            <v>134.66666666666666</v>
          </cell>
        </row>
        <row r="32">
          <cell r="P32">
            <v>8.3550000000000004</v>
          </cell>
        </row>
        <row r="33">
          <cell r="P33">
            <v>23.333333333333332</v>
          </cell>
        </row>
        <row r="34">
          <cell r="P34">
            <v>0.11399999999999999</v>
          </cell>
        </row>
        <row r="36">
          <cell r="P36">
            <v>30.142500000000002</v>
          </cell>
        </row>
      </sheetData>
      <sheetData sheetId="27">
        <row r="7">
          <cell r="P7">
            <v>85</v>
          </cell>
        </row>
        <row r="9">
          <cell r="P9">
            <v>106</v>
          </cell>
        </row>
        <row r="10">
          <cell r="P10">
            <v>8.61</v>
          </cell>
        </row>
        <row r="14">
          <cell r="P14">
            <v>10</v>
          </cell>
        </row>
        <row r="23">
          <cell r="P23">
            <v>3.043333333333333</v>
          </cell>
        </row>
        <row r="29">
          <cell r="P29">
            <v>69.666666666666671</v>
          </cell>
        </row>
        <row r="30">
          <cell r="P30">
            <v>2</v>
          </cell>
        </row>
        <row r="31">
          <cell r="P31">
            <v>131.33333333333334</v>
          </cell>
        </row>
        <row r="32">
          <cell r="P32">
            <v>8.625</v>
          </cell>
        </row>
        <row r="33">
          <cell r="P33">
            <v>22.5</v>
          </cell>
        </row>
        <row r="34">
          <cell r="P34">
            <v>7.6333333333333322E-2</v>
          </cell>
        </row>
        <row r="36">
          <cell r="P36">
            <v>3.9733333333333332</v>
          </cell>
        </row>
      </sheetData>
      <sheetData sheetId="28">
        <row r="7">
          <cell r="P7">
            <v>85</v>
          </cell>
        </row>
        <row r="9">
          <cell r="P9">
            <v>108</v>
          </cell>
        </row>
        <row r="10">
          <cell r="P10">
            <v>8.67</v>
          </cell>
        </row>
        <row r="14">
          <cell r="P14">
            <v>9.14</v>
          </cell>
        </row>
        <row r="23">
          <cell r="P23">
            <v>2.3033333333333332</v>
          </cell>
        </row>
        <row r="29">
          <cell r="P29">
            <v>67.666666666666671</v>
          </cell>
        </row>
        <row r="30">
          <cell r="P30">
            <v>2.3333333333333335</v>
          </cell>
        </row>
        <row r="31">
          <cell r="P31">
            <v>124.66666666666667</v>
          </cell>
        </row>
        <row r="32">
          <cell r="P32">
            <v>8.5266666666666673</v>
          </cell>
        </row>
        <row r="33">
          <cell r="P33">
            <v>22.666666666666668</v>
          </cell>
        </row>
        <row r="34">
          <cell r="P34">
            <v>0.224</v>
          </cell>
        </row>
        <row r="36">
          <cell r="P36">
            <v>3.4178333333333337</v>
          </cell>
        </row>
      </sheetData>
      <sheetData sheetId="29">
        <row r="7">
          <cell r="P7">
            <v>75</v>
          </cell>
        </row>
        <row r="9">
          <cell r="P9">
            <v>105</v>
          </cell>
        </row>
        <row r="10">
          <cell r="P10">
            <v>8.74</v>
          </cell>
        </row>
        <row r="14">
          <cell r="P14">
            <v>10.4</v>
          </cell>
        </row>
        <row r="23">
          <cell r="P23">
            <v>2.9616666666666664</v>
          </cell>
        </row>
        <row r="29">
          <cell r="P29">
            <v>72</v>
          </cell>
        </row>
        <row r="30">
          <cell r="P30">
            <v>3.6666666666666665</v>
          </cell>
        </row>
        <row r="31">
          <cell r="P31">
            <v>124.66666666666667</v>
          </cell>
        </row>
        <row r="32">
          <cell r="P32">
            <v>8.89</v>
          </cell>
        </row>
        <row r="33">
          <cell r="P33">
            <v>23.166666666666668</v>
          </cell>
        </row>
        <row r="34">
          <cell r="P34">
            <v>0.11433333333333333</v>
          </cell>
        </row>
        <row r="36">
          <cell r="P36">
            <v>3.5500000000000003</v>
          </cell>
        </row>
      </sheetData>
      <sheetData sheetId="30">
        <row r="7">
          <cell r="P7" t="e">
            <v>#DIV/0!</v>
          </cell>
        </row>
        <row r="9">
          <cell r="P9" t="e">
            <v>#DIV/0!</v>
          </cell>
        </row>
        <row r="10">
          <cell r="P10" t="e">
            <v>#DIV/0!</v>
          </cell>
        </row>
        <row r="14">
          <cell r="P14" t="e">
            <v>#DIV/0!</v>
          </cell>
        </row>
        <row r="23">
          <cell r="P23" t="e">
            <v>#DIV/0!</v>
          </cell>
        </row>
        <row r="29">
          <cell r="P29" t="e">
            <v>#DIV/0!</v>
          </cell>
        </row>
        <row r="30">
          <cell r="P30" t="e">
            <v>#DIV/0!</v>
          </cell>
        </row>
        <row r="31">
          <cell r="P31" t="e">
            <v>#DIV/0!</v>
          </cell>
        </row>
        <row r="32">
          <cell r="P32" t="e">
            <v>#DIV/0!</v>
          </cell>
        </row>
        <row r="33">
          <cell r="P33" t="e">
            <v>#DIV/0!</v>
          </cell>
        </row>
        <row r="34">
          <cell r="P34" t="e">
            <v>#DIV/0!</v>
          </cell>
        </row>
        <row r="36">
          <cell r="P36" t="e">
            <v>#DIV/0!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Q35" sqref="Q35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1" t="s">
        <v>26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</row>
    <row r="2" spans="1:20" x14ac:dyDescent="0.2">
      <c r="A2" s="352" t="s">
        <v>25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</row>
    <row r="3" spans="1:20" ht="18" customHeight="1" thickBot="1" x14ac:dyDescent="0.3">
      <c r="A3" s="348"/>
      <c r="B3" s="348"/>
      <c r="C3" s="141"/>
      <c r="K3" s="158"/>
      <c r="M3" s="158"/>
      <c r="N3" s="349" t="s">
        <v>122</v>
      </c>
      <c r="O3" s="350"/>
      <c r="P3" s="350"/>
      <c r="Q3" s="313"/>
      <c r="R3" s="346"/>
      <c r="S3" s="346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18420.189999999999</v>
      </c>
      <c r="C5" s="8"/>
      <c r="D5" s="5">
        <v>5101408</v>
      </c>
      <c r="E5" s="8"/>
      <c r="F5" s="227">
        <v>40.418399999999998</v>
      </c>
      <c r="G5" s="8"/>
      <c r="H5" s="7">
        <v>48240</v>
      </c>
      <c r="I5" s="8"/>
      <c r="J5" s="7">
        <v>403204</v>
      </c>
      <c r="K5" s="8"/>
      <c r="L5" s="8">
        <v>908.21019999999999</v>
      </c>
      <c r="M5" s="8"/>
      <c r="N5" s="278"/>
      <c r="O5" s="279"/>
      <c r="P5" s="280"/>
      <c r="Q5" s="278">
        <v>4926.79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18427.759999999998</v>
      </c>
      <c r="C6" s="6">
        <f>IF(ISBLANK(Pumpage!B6),"",(B6-B5))</f>
        <v>7.569999999999709</v>
      </c>
      <c r="D6" s="276">
        <f>'[1]1'!$J$32</f>
        <v>5200247</v>
      </c>
      <c r="E6" s="6">
        <f t="shared" ref="E6:E36" si="0">IF(ISBLANK(D6),"",(D6-D5)/1000000)</f>
        <v>9.8838999999999996E-2</v>
      </c>
      <c r="F6" s="277">
        <f>'[1]1'!$J$33</f>
        <v>40.451900000000002</v>
      </c>
      <c r="G6" s="6">
        <f t="shared" ref="G6:G19" si="1">IF(ISBLANK(F6),"",(F6-F5))</f>
        <v>3.3500000000003638E-2</v>
      </c>
      <c r="H6" s="276">
        <f>'[1]1'!$J$35</f>
        <v>48240</v>
      </c>
      <c r="I6" s="6">
        <f t="shared" ref="I6:I36" si="2">IF(ISBLANK(H6),"",(H6-H5)*1000/1000000)</f>
        <v>0</v>
      </c>
      <c r="J6" s="276">
        <f>'[1]1'!$J$29</f>
        <v>550815</v>
      </c>
      <c r="K6" s="6">
        <f t="shared" ref="K6:K36" si="3">IF(ISBLANK(J6),"",(J6-J5)/1000000)</f>
        <v>0.14761099999999999</v>
      </c>
      <c r="L6" s="275">
        <f>'[1]1'!$J$31</f>
        <v>916.21799999999996</v>
      </c>
      <c r="M6" s="6">
        <f t="shared" ref="M6:M35" si="4">IF(ISBLANK(L6),"",(L6-L5))</f>
        <v>8.0077999999999747</v>
      </c>
      <c r="N6" s="282">
        <v>732.04</v>
      </c>
      <c r="O6" s="283">
        <v>23755</v>
      </c>
      <c r="P6" s="331">
        <v>536.48</v>
      </c>
      <c r="Q6" s="331">
        <f>'[1]1'!$J$30</f>
        <v>4930.2700000000004</v>
      </c>
      <c r="R6" s="319">
        <f t="shared" ref="R6:R36" si="5">IF(ISBLANK(Q6),"",(Q6-Q5))</f>
        <v>3.4800000000004729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18433.810000000001</v>
      </c>
      <c r="C7" s="6">
        <f t="shared" ref="C7:C36" si="6">IF(ISBLANK(B7),"",(B7-B6))</f>
        <v>6.0500000000029104</v>
      </c>
      <c r="D7" s="276">
        <f>'[1]2'!$J$32</f>
        <v>5278315</v>
      </c>
      <c r="E7" s="6">
        <f t="shared" si="0"/>
        <v>7.8067999999999999E-2</v>
      </c>
      <c r="F7" s="277">
        <f>'[1]2'!$J$33</f>
        <v>40.452300000000001</v>
      </c>
      <c r="G7" s="6">
        <f t="shared" si="1"/>
        <v>3.9999999999906777E-4</v>
      </c>
      <c r="H7" s="276">
        <f>'[1]2'!$J$35</f>
        <v>48335</v>
      </c>
      <c r="I7" s="6">
        <f t="shared" si="2"/>
        <v>9.5000000000000001E-2</v>
      </c>
      <c r="J7" s="276">
        <f>'[1]2'!$J$29</f>
        <v>689940</v>
      </c>
      <c r="K7" s="6">
        <f t="shared" si="3"/>
        <v>0.139125</v>
      </c>
      <c r="L7" s="275">
        <f>'[1]2'!$J$31</f>
        <v>922.7568</v>
      </c>
      <c r="M7" s="6">
        <f t="shared" si="4"/>
        <v>6.5388000000000375</v>
      </c>
      <c r="N7" s="282">
        <v>732.39</v>
      </c>
      <c r="O7" s="283">
        <v>24290</v>
      </c>
      <c r="P7" s="331">
        <v>536.66999999999996</v>
      </c>
      <c r="Q7" s="331">
        <f>'[1]2'!$J$30</f>
        <v>4933.7</v>
      </c>
      <c r="R7" s="319">
        <f t="shared" si="5"/>
        <v>3.4299999999993815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18438.939999999999</v>
      </c>
      <c r="C8" s="6">
        <f t="shared" si="6"/>
        <v>5.1299999999973807</v>
      </c>
      <c r="D8" s="276">
        <f>'[1]3'!$J$32</f>
        <v>5454132</v>
      </c>
      <c r="E8" s="6">
        <f t="shared" si="0"/>
        <v>0.175817</v>
      </c>
      <c r="F8" s="277">
        <f>'[1]3'!$J$33</f>
        <v>40.478700000000003</v>
      </c>
      <c r="G8" s="6">
        <f t="shared" si="1"/>
        <v>2.6400000000002422E-2</v>
      </c>
      <c r="H8" s="276">
        <f>'[1]3'!$J$35</f>
        <v>48432</v>
      </c>
      <c r="I8" s="6">
        <f t="shared" si="2"/>
        <v>9.7000000000000003E-2</v>
      </c>
      <c r="J8" s="276">
        <f>'[1]3'!$J$29</f>
        <v>826475</v>
      </c>
      <c r="K8" s="6">
        <f t="shared" si="3"/>
        <v>0.13653499999999999</v>
      </c>
      <c r="L8" s="275">
        <f>'[1]3'!$J$31</f>
        <v>928.15740000000005</v>
      </c>
      <c r="M8" s="6">
        <f t="shared" si="4"/>
        <v>5.400600000000054</v>
      </c>
      <c r="N8" s="282">
        <v>729.04</v>
      </c>
      <c r="O8" s="283">
        <v>19336</v>
      </c>
      <c r="P8" s="331">
        <v>536.82000000000005</v>
      </c>
      <c r="Q8" s="331">
        <f>'[1]3'!$J$30</f>
        <v>4937.1099999999997</v>
      </c>
      <c r="R8" s="319">
        <f t="shared" si="5"/>
        <v>3.4099999999998545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18444.97</v>
      </c>
      <c r="C9" s="6">
        <f t="shared" si="6"/>
        <v>6.0300000000024738</v>
      </c>
      <c r="D9" s="276">
        <f>'[1]4'!$J$32</f>
        <v>5608050</v>
      </c>
      <c r="E9" s="6">
        <f t="shared" si="0"/>
        <v>0.153918</v>
      </c>
      <c r="F9" s="277">
        <f>'[1]4'!$J$33</f>
        <v>40.478900000000003</v>
      </c>
      <c r="G9" s="6">
        <f t="shared" si="1"/>
        <v>1.9999999999953388E-4</v>
      </c>
      <c r="H9" s="276">
        <f>'[1]4'!$J$35</f>
        <v>48527</v>
      </c>
      <c r="I9" s="6">
        <f t="shared" si="2"/>
        <v>9.5000000000000001E-2</v>
      </c>
      <c r="J9" s="276">
        <f>'[1]4'!$J$29</f>
        <v>964618</v>
      </c>
      <c r="K9" s="6">
        <f t="shared" si="3"/>
        <v>0.13814299999999999</v>
      </c>
      <c r="L9" s="275">
        <f>'[1]4'!$J$31</f>
        <v>934.529</v>
      </c>
      <c r="M9" s="6">
        <f t="shared" si="4"/>
        <v>6.371599999999944</v>
      </c>
      <c r="N9" s="282">
        <v>732.45</v>
      </c>
      <c r="O9" s="283">
        <v>24382</v>
      </c>
      <c r="P9" s="331">
        <v>537.21</v>
      </c>
      <c r="Q9" s="331">
        <f>'[1]4'!$J$30</f>
        <v>4940.5200000000004</v>
      </c>
      <c r="R9" s="319">
        <f t="shared" si="5"/>
        <v>3.410000000000764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18452.240000000002</v>
      </c>
      <c r="C10" s="6">
        <f t="shared" si="6"/>
        <v>7.2700000000004366</v>
      </c>
      <c r="D10" s="276">
        <f>'[1]5'!$J$32</f>
        <v>5944100</v>
      </c>
      <c r="E10" s="6">
        <f t="shared" si="0"/>
        <v>0.33605000000000002</v>
      </c>
      <c r="F10" s="277">
        <f>'[1]5'!$J$33</f>
        <v>40.498600000000003</v>
      </c>
      <c r="G10" s="6">
        <f t="shared" si="1"/>
        <v>1.9700000000000273E-2</v>
      </c>
      <c r="H10" s="276">
        <f>'[1]5'!$J$35</f>
        <v>48772</v>
      </c>
      <c r="I10" s="6">
        <f t="shared" si="2"/>
        <v>0.245</v>
      </c>
      <c r="J10" s="276">
        <f>'[1]5'!$J$29</f>
        <v>1108500</v>
      </c>
      <c r="K10" s="6">
        <f t="shared" si="3"/>
        <v>0.14388200000000001</v>
      </c>
      <c r="L10" s="275">
        <f>'[1]5'!$J$31</f>
        <v>941.54960000000005</v>
      </c>
      <c r="M10" s="6">
        <f t="shared" si="4"/>
        <v>7.0206000000000586</v>
      </c>
      <c r="N10" s="282">
        <v>732.46</v>
      </c>
      <c r="O10" s="283">
        <v>24397</v>
      </c>
      <c r="P10" s="331">
        <v>537.22</v>
      </c>
      <c r="Q10" s="331">
        <f>'[1]5'!$J$30</f>
        <v>4943.96</v>
      </c>
      <c r="R10" s="319">
        <f t="shared" si="5"/>
        <v>3.4399999999995998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18458.240000000002</v>
      </c>
      <c r="C11" s="6">
        <f t="shared" si="6"/>
        <v>6</v>
      </c>
      <c r="D11" s="276">
        <f>'[1]6'!$J$32</f>
        <v>6178053</v>
      </c>
      <c r="E11" s="6">
        <f>IF(ISBLANK(D11),"",(D11-D10)/1000000)</f>
        <v>0.23395299999999999</v>
      </c>
      <c r="F11" s="277">
        <f>'[1]6'!$J$33</f>
        <v>40.539400000000001</v>
      </c>
      <c r="G11" s="6">
        <f t="shared" si="1"/>
        <v>4.0799999999997283E-2</v>
      </c>
      <c r="H11" s="276">
        <f>'[1]6'!$J$35</f>
        <v>49012</v>
      </c>
      <c r="I11" s="6">
        <f t="shared" si="2"/>
        <v>0.24</v>
      </c>
      <c r="J11" s="276">
        <f>'[1]6'!$J$29</f>
        <v>1254588</v>
      </c>
      <c r="K11" s="6">
        <f t="shared" si="3"/>
        <v>0.146088</v>
      </c>
      <c r="L11" s="275">
        <f>'[1]6'!$J$31</f>
        <v>947.73019999999997</v>
      </c>
      <c r="M11" s="6">
        <f t="shared" si="4"/>
        <v>6.1805999999999131</v>
      </c>
      <c r="N11" s="282">
        <v>732.49</v>
      </c>
      <c r="O11" s="283">
        <v>24443</v>
      </c>
      <c r="P11" s="331">
        <v>537.26</v>
      </c>
      <c r="Q11" s="331">
        <f>'[1]6'!$J$30</f>
        <v>4947.3999999999996</v>
      </c>
      <c r="R11" s="319">
        <f t="shared" si="5"/>
        <v>3.4399999999995998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18463.98</v>
      </c>
      <c r="C12" s="6">
        <f>IF(ISBLANK(B12),"",(B12-B11))</f>
        <v>5.7399999999979627</v>
      </c>
      <c r="D12" s="276">
        <f>'[1]7'!$J$32</f>
        <v>6332385</v>
      </c>
      <c r="E12" s="6">
        <f t="shared" si="0"/>
        <v>0.154332</v>
      </c>
      <c r="F12" s="277">
        <f>'[1]7'!$J$33</f>
        <v>40.5396</v>
      </c>
      <c r="G12" s="6">
        <f t="shared" si="1"/>
        <v>1.9999999999953388E-4</v>
      </c>
      <c r="H12" s="276">
        <f>'[1]7'!$J$35</f>
        <v>49012</v>
      </c>
      <c r="I12" s="6">
        <f t="shared" si="2"/>
        <v>0</v>
      </c>
      <c r="J12" s="276">
        <f>'[1]7'!$J$29</f>
        <v>1394840</v>
      </c>
      <c r="K12" s="6">
        <f t="shared" si="3"/>
        <v>0.14025199999999999</v>
      </c>
      <c r="L12" s="275">
        <f>'[1]7'!$J$31</f>
        <v>953.7704</v>
      </c>
      <c r="M12" s="6">
        <f t="shared" si="4"/>
        <v>6.0402000000000271</v>
      </c>
      <c r="N12" s="282">
        <v>732.48</v>
      </c>
      <c r="O12" s="283">
        <v>24428</v>
      </c>
      <c r="P12" s="331">
        <v>537.25</v>
      </c>
      <c r="Q12" s="331">
        <f>'[1]7'!$J$30</f>
        <v>4950.8900000000003</v>
      </c>
      <c r="R12" s="319">
        <f t="shared" si="5"/>
        <v>3.4900000000006912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18469.61</v>
      </c>
      <c r="C13" s="6">
        <f t="shared" si="6"/>
        <v>5.6300000000010186</v>
      </c>
      <c r="D13" s="276">
        <f>'[1]8'!$J$32</f>
        <v>6379526</v>
      </c>
      <c r="E13" s="6">
        <f t="shared" si="0"/>
        <v>4.7141000000000002E-2</v>
      </c>
      <c r="F13" s="277">
        <f>'[1]8'!$J$33</f>
        <v>40.577100000000002</v>
      </c>
      <c r="G13" s="6">
        <f t="shared" si="1"/>
        <v>3.7500000000001421E-2</v>
      </c>
      <c r="H13" s="276">
        <f>'[1]8'!$J$35</f>
        <v>49091</v>
      </c>
      <c r="I13" s="6">
        <f t="shared" si="2"/>
        <v>7.9000000000000001E-2</v>
      </c>
      <c r="J13" s="276">
        <f>'[1]8'!$J$29</f>
        <v>1531520</v>
      </c>
      <c r="K13" s="6">
        <f t="shared" si="3"/>
        <v>0.13668</v>
      </c>
      <c r="L13" s="275">
        <f>'[1]8'!$J$31</f>
        <v>959.60680000000002</v>
      </c>
      <c r="M13" s="6">
        <f t="shared" si="4"/>
        <v>5.836400000000026</v>
      </c>
      <c r="N13" s="282">
        <v>732.46</v>
      </c>
      <c r="O13" s="283">
        <v>24397</v>
      </c>
      <c r="P13" s="331">
        <v>537.22</v>
      </c>
      <c r="Q13" s="331">
        <f>'[1]8'!$J$30</f>
        <v>4954.33</v>
      </c>
      <c r="R13" s="319">
        <f t="shared" si="5"/>
        <v>3.4399999999995998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18477.27</v>
      </c>
      <c r="C14" s="6">
        <f t="shared" si="6"/>
        <v>7.6599999999998545</v>
      </c>
      <c r="D14" s="276">
        <f>'[1]9'!$J$32</f>
        <v>6624487</v>
      </c>
      <c r="E14" s="6">
        <f t="shared" si="0"/>
        <v>0.24496100000000001</v>
      </c>
      <c r="F14" s="277">
        <f>'[1]9'!$J$33</f>
        <v>40.597999999999999</v>
      </c>
      <c r="G14" s="6">
        <f t="shared" si="1"/>
        <v>2.0899999999997476E-2</v>
      </c>
      <c r="H14" s="276">
        <f>'[1]9'!$J$35</f>
        <v>49200</v>
      </c>
      <c r="I14" s="6">
        <f t="shared" si="2"/>
        <v>0.109</v>
      </c>
      <c r="J14" s="276">
        <f>'[1]9'!$J$29</f>
        <v>1675704</v>
      </c>
      <c r="K14" s="6">
        <f t="shared" si="3"/>
        <v>0.14418400000000001</v>
      </c>
      <c r="L14" s="275">
        <f>'[1]9'!$J$31</f>
        <v>967.05780000000004</v>
      </c>
      <c r="M14" s="6">
        <f t="shared" si="4"/>
        <v>7.4510000000000218</v>
      </c>
      <c r="N14" s="282">
        <v>732.45</v>
      </c>
      <c r="O14" s="283">
        <v>24382</v>
      </c>
      <c r="P14" s="331">
        <v>537.24</v>
      </c>
      <c r="Q14" s="331">
        <f>'[1]9'!$J$30</f>
        <v>4957.82</v>
      </c>
      <c r="R14" s="319">
        <f t="shared" si="5"/>
        <v>3.4899999999997817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18482.27</v>
      </c>
      <c r="C15" s="6">
        <f t="shared" si="6"/>
        <v>5</v>
      </c>
      <c r="D15" s="276">
        <f>'[1]10'!$J$32</f>
        <v>6772005</v>
      </c>
      <c r="E15" s="6">
        <f t="shared" si="0"/>
        <v>0.14751800000000001</v>
      </c>
      <c r="F15" s="277">
        <f>'[1]10'!$J$33</f>
        <v>40.598199999999999</v>
      </c>
      <c r="G15" s="6">
        <f t="shared" si="1"/>
        <v>1.9999999999953388E-4</v>
      </c>
      <c r="H15" s="276">
        <f>'[1]10'!$J$35</f>
        <v>49398</v>
      </c>
      <c r="I15" s="6">
        <f t="shared" si="2"/>
        <v>0.19800000000000001</v>
      </c>
      <c r="J15" s="276">
        <f>'[1]10'!$J$29</f>
        <v>1811600</v>
      </c>
      <c r="K15" s="6">
        <f t="shared" si="3"/>
        <v>0.13589599999999999</v>
      </c>
      <c r="L15" s="275">
        <f>'[1]10'!$J$31</f>
        <v>971.97879999999998</v>
      </c>
      <c r="M15" s="6">
        <f t="shared" si="4"/>
        <v>4.9209999999999354</v>
      </c>
      <c r="N15" s="282">
        <v>732.5</v>
      </c>
      <c r="O15" s="283">
        <v>24458</v>
      </c>
      <c r="P15" s="331">
        <v>537.38</v>
      </c>
      <c r="Q15" s="331">
        <f>'[1]10'!$J$30</f>
        <v>4961.1899999999996</v>
      </c>
      <c r="R15" s="319">
        <f t="shared" si="5"/>
        <v>3.3699999999998909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18487.41</v>
      </c>
      <c r="C16" s="6">
        <f t="shared" si="6"/>
        <v>5.1399999999994179</v>
      </c>
      <c r="D16" s="276">
        <f>'[1]11'!$J$32</f>
        <v>6830936</v>
      </c>
      <c r="E16" s="6">
        <f t="shared" si="0"/>
        <v>5.8930999999999997E-2</v>
      </c>
      <c r="F16" s="277">
        <f>'[1]11'!$J$33</f>
        <v>40.631500000000003</v>
      </c>
      <c r="G16" s="6">
        <f t="shared" si="1"/>
        <v>3.3300000000004104E-2</v>
      </c>
      <c r="H16" s="276">
        <f>'[1]11'!$J$35</f>
        <v>49398</v>
      </c>
      <c r="I16" s="6">
        <f t="shared" si="2"/>
        <v>0</v>
      </c>
      <c r="J16" s="276">
        <f>'[1]11'!$J$29</f>
        <v>1950160</v>
      </c>
      <c r="K16" s="6">
        <f t="shared" si="3"/>
        <v>0.13855999999999999</v>
      </c>
      <c r="L16" s="275">
        <f>'[1]11'!$J$31</f>
        <v>977.71979999999996</v>
      </c>
      <c r="M16" s="6">
        <f t="shared" si="4"/>
        <v>5.7409999999999854</v>
      </c>
      <c r="N16" s="282">
        <v>732.46</v>
      </c>
      <c r="O16" s="283">
        <v>24399</v>
      </c>
      <c r="P16" s="331">
        <v>537.26</v>
      </c>
      <c r="Q16" s="331">
        <f>'[1]11'!$J$30</f>
        <v>4964.6499999999996</v>
      </c>
      <c r="R16" s="319">
        <f t="shared" si="5"/>
        <v>3.4600000000000364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18494.84</v>
      </c>
      <c r="C17" s="6">
        <f t="shared" si="6"/>
        <v>7.430000000000291</v>
      </c>
      <c r="D17" s="276">
        <f>'[1]12'!$J$32</f>
        <v>7257850</v>
      </c>
      <c r="E17" s="6">
        <f t="shared" si="0"/>
        <v>0.42691400000000002</v>
      </c>
      <c r="F17" s="277">
        <f>'[1]12'!$J$33</f>
        <v>40.665799999999997</v>
      </c>
      <c r="G17" s="6">
        <f t="shared" si="1"/>
        <v>3.4299999999994668E-2</v>
      </c>
      <c r="H17" s="276">
        <f>'[1]12'!$J$35</f>
        <v>49647</v>
      </c>
      <c r="I17" s="6">
        <f t="shared" si="2"/>
        <v>0.249</v>
      </c>
      <c r="J17" s="276">
        <f>'[1]12'!$J$29</f>
        <v>2089385</v>
      </c>
      <c r="K17" s="6">
        <f t="shared" si="3"/>
        <v>0.13922499999999999</v>
      </c>
      <c r="L17" s="275">
        <f>'[1]12'!$J$31</f>
        <v>984.61059999999998</v>
      </c>
      <c r="M17" s="6">
        <f t="shared" si="4"/>
        <v>6.8908000000000129</v>
      </c>
      <c r="N17" s="282">
        <v>732.49</v>
      </c>
      <c r="O17" s="283">
        <v>24443</v>
      </c>
      <c r="P17" s="331">
        <v>537.37</v>
      </c>
      <c r="Q17" s="331">
        <f>'[1]12'!$J$30</f>
        <v>4968.07</v>
      </c>
      <c r="R17" s="319">
        <f t="shared" si="5"/>
        <v>3.4200000000000728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18502.27</v>
      </c>
      <c r="C18" s="6">
        <f t="shared" si="6"/>
        <v>7.430000000000291</v>
      </c>
      <c r="D18" s="276">
        <f>'[1]13'!$J$32</f>
        <v>7575600</v>
      </c>
      <c r="E18" s="6">
        <f t="shared" si="0"/>
        <v>0.31774999999999998</v>
      </c>
      <c r="F18" s="277">
        <f>'[1]13'!$J$33</f>
        <v>40.701700000000002</v>
      </c>
      <c r="G18" s="6">
        <f t="shared" si="1"/>
        <v>3.590000000000515E-2</v>
      </c>
      <c r="H18" s="276">
        <f>'[1]13'!$J$35</f>
        <v>49847</v>
      </c>
      <c r="I18" s="6">
        <f t="shared" si="2"/>
        <v>0.2</v>
      </c>
      <c r="J18" s="276">
        <f>'[1]13'!$J$29</f>
        <v>2233517</v>
      </c>
      <c r="K18" s="6">
        <f t="shared" si="3"/>
        <v>0.14413200000000001</v>
      </c>
      <c r="L18" s="275">
        <f>'[1]13'!$J$31</f>
        <v>991.95119999999997</v>
      </c>
      <c r="M18" s="6">
        <f t="shared" si="4"/>
        <v>7.3405999999999949</v>
      </c>
      <c r="N18" s="282">
        <v>732.48</v>
      </c>
      <c r="O18" s="283">
        <v>24428</v>
      </c>
      <c r="P18" s="331">
        <v>537.36</v>
      </c>
      <c r="Q18" s="331">
        <f>'[1]13'!$J$30</f>
        <v>4971.51</v>
      </c>
      <c r="R18" s="319">
        <f t="shared" si="5"/>
        <v>3.4400000000005093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18508.29</v>
      </c>
      <c r="C19" s="6">
        <f t="shared" si="6"/>
        <v>6.0200000000004366</v>
      </c>
      <c r="D19" s="276">
        <f>'[1]14'!$J$32</f>
        <v>7662055</v>
      </c>
      <c r="E19" s="6">
        <f t="shared" si="0"/>
        <v>8.6455000000000004E-2</v>
      </c>
      <c r="F19" s="277">
        <f>'[1]14'!$J$33</f>
        <v>40.733800000000002</v>
      </c>
      <c r="G19" s="6">
        <f t="shared" si="1"/>
        <v>3.2099999999999795E-2</v>
      </c>
      <c r="H19" s="276">
        <f>'[1]14'!$J$35</f>
        <v>49847</v>
      </c>
      <c r="I19" s="6">
        <f t="shared" si="2"/>
        <v>0</v>
      </c>
      <c r="J19" s="276">
        <f>'[1]14'!$J$29</f>
        <v>2374350</v>
      </c>
      <c r="K19" s="6">
        <f t="shared" si="3"/>
        <v>0.14083300000000001</v>
      </c>
      <c r="L19" s="275">
        <f>'[1]14'!$J$31</f>
        <v>998.4914</v>
      </c>
      <c r="M19" s="6">
        <f t="shared" si="4"/>
        <v>6.5402000000000271</v>
      </c>
      <c r="N19" s="282">
        <v>732.46</v>
      </c>
      <c r="O19" s="283">
        <v>24397</v>
      </c>
      <c r="P19" s="331">
        <v>537.34</v>
      </c>
      <c r="Q19" s="331">
        <f>'[1]14'!$J$30</f>
        <v>4974.96</v>
      </c>
      <c r="R19" s="319">
        <f t="shared" si="5"/>
        <v>3.4499999999998181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18514.98</v>
      </c>
      <c r="C20" s="6">
        <f t="shared" si="6"/>
        <v>6.6899999999986903</v>
      </c>
      <c r="D20" s="276">
        <f>'[1]15'!$J$32</f>
        <v>7662055</v>
      </c>
      <c r="E20" s="6">
        <f t="shared" si="0"/>
        <v>0</v>
      </c>
      <c r="F20" s="277">
        <f>'[1]15'!$J$33</f>
        <v>40.733899999999998</v>
      </c>
      <c r="G20" s="6">
        <f t="shared" ref="G20:G27" si="8">IF(ISBLANK(F20),"",(F20-F19))</f>
        <v>9.9999999996214228E-5</v>
      </c>
      <c r="H20" s="276">
        <f>'[1]15'!$J$35</f>
        <v>49847</v>
      </c>
      <c r="I20" s="6">
        <f t="shared" si="2"/>
        <v>0</v>
      </c>
      <c r="J20" s="276">
        <f>'[1]15'!$J$29</f>
        <v>2514206</v>
      </c>
      <c r="K20" s="6">
        <f t="shared" si="3"/>
        <v>0.13985600000000001</v>
      </c>
      <c r="L20" s="275">
        <f>'[1]15'!$J$31</f>
        <v>1005.389</v>
      </c>
      <c r="M20" s="6">
        <f t="shared" si="4"/>
        <v>6.8976000000000113</v>
      </c>
      <c r="N20" s="282">
        <v>732.45</v>
      </c>
      <c r="O20" s="283">
        <v>24382</v>
      </c>
      <c r="P20" s="331">
        <v>537.37</v>
      </c>
      <c r="Q20" s="331">
        <f>'[1]15'!$J$30</f>
        <v>4978.41</v>
      </c>
      <c r="R20" s="319">
        <f t="shared" si="5"/>
        <v>3.4499999999998181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18521.97</v>
      </c>
      <c r="C21" s="6">
        <f t="shared" si="6"/>
        <v>6.9900000000016007</v>
      </c>
      <c r="D21" s="276">
        <f>'[1]16'!$J$32</f>
        <v>7719929</v>
      </c>
      <c r="E21" s="6">
        <f t="shared" si="0"/>
        <v>5.7874000000000002E-2</v>
      </c>
      <c r="F21" s="277">
        <f>'[1]16'!$J$33</f>
        <v>40.774500000000003</v>
      </c>
      <c r="G21" s="6">
        <f t="shared" si="8"/>
        <v>4.0600000000004854E-2</v>
      </c>
      <c r="H21" s="276">
        <f>'[1]16'!$J$35</f>
        <v>49847</v>
      </c>
      <c r="I21" s="6">
        <f>IF(ISBLANK(H21),"",(H21-H20)*1000/1000000)</f>
        <v>0</v>
      </c>
      <c r="J21" s="276">
        <f>'[1]16'!$J$29</f>
        <v>2654937</v>
      </c>
      <c r="K21" s="6">
        <f t="shared" si="3"/>
        <v>0.14073099999999999</v>
      </c>
      <c r="L21" s="275">
        <f>'[1]16'!$J$31</f>
        <v>1012.481</v>
      </c>
      <c r="M21" s="6">
        <f t="shared" si="4"/>
        <v>7.0919999999999845</v>
      </c>
      <c r="N21" s="282">
        <v>732.43</v>
      </c>
      <c r="O21" s="283">
        <v>24351</v>
      </c>
      <c r="P21" s="331">
        <v>537.30999999999995</v>
      </c>
      <c r="Q21" s="331">
        <f>'[1]16'!$J$30</f>
        <v>4981.6499999999996</v>
      </c>
      <c r="R21" s="319">
        <f t="shared" si="5"/>
        <v>3.2399999999997817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v>18529.78</v>
      </c>
      <c r="C22" s="6">
        <f t="shared" si="6"/>
        <v>7.8099999999976717</v>
      </c>
      <c r="D22" s="276">
        <f>'[1]17'!$J$32</f>
        <v>8090854</v>
      </c>
      <c r="E22" s="6">
        <f t="shared" si="0"/>
        <v>0.370925</v>
      </c>
      <c r="F22" s="277">
        <f>'[1]17'!$J$33</f>
        <v>40.7746</v>
      </c>
      <c r="G22" s="6">
        <f t="shared" si="8"/>
        <v>9.9999999996214228E-5</v>
      </c>
      <c r="H22" s="276">
        <f>'[1]17'!$J$35</f>
        <v>50235</v>
      </c>
      <c r="I22" s="6">
        <f t="shared" si="2"/>
        <v>0.38800000000000001</v>
      </c>
      <c r="J22" s="276">
        <f>'[1]17'!$J$29</f>
        <v>2798305</v>
      </c>
      <c r="K22" s="6">
        <f t="shared" si="3"/>
        <v>0.143368</v>
      </c>
      <c r="L22" s="275">
        <f>'[1]17'!$J$31</f>
        <v>1020.2670000000001</v>
      </c>
      <c r="M22" s="6">
        <v>7.7859999999999996</v>
      </c>
      <c r="N22" s="282">
        <v>732.42</v>
      </c>
      <c r="O22" s="283">
        <v>24336</v>
      </c>
      <c r="P22" s="331">
        <v>537.29</v>
      </c>
      <c r="Q22" s="331">
        <v>4984.0200000000004</v>
      </c>
      <c r="R22" s="319">
        <f t="shared" si="5"/>
        <v>2.3700000000008004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18537.3</v>
      </c>
      <c r="C23" s="6">
        <f t="shared" si="6"/>
        <v>7.5200000000004366</v>
      </c>
      <c r="D23" s="276">
        <f>'[1]18'!$J$32</f>
        <v>8277570</v>
      </c>
      <c r="E23" s="6">
        <f t="shared" si="0"/>
        <v>0.18671599999999999</v>
      </c>
      <c r="F23" s="277">
        <f>'[1]18'!$J$33</f>
        <v>40.839199999999998</v>
      </c>
      <c r="G23" s="6">
        <f t="shared" si="8"/>
        <v>6.4599999999998658E-2</v>
      </c>
      <c r="H23" s="276">
        <f>'[1]18'!$J$35</f>
        <v>50380</v>
      </c>
      <c r="I23" s="6">
        <f t="shared" si="2"/>
        <v>0.14499999999999999</v>
      </c>
      <c r="J23" s="276">
        <f>'[1]18'!$J$29</f>
        <v>2942605</v>
      </c>
      <c r="K23" s="6">
        <f t="shared" si="3"/>
        <v>0.14430000000000001</v>
      </c>
      <c r="L23" s="275">
        <f>'[1]18'!$J$31</f>
        <v>1027.9459999999999</v>
      </c>
      <c r="M23" s="6">
        <f t="shared" si="4"/>
        <v>7.6789999999998599</v>
      </c>
      <c r="N23" s="282">
        <v>732.39</v>
      </c>
      <c r="O23" s="283">
        <v>24290</v>
      </c>
      <c r="P23" s="331">
        <v>537.27</v>
      </c>
      <c r="Q23" s="331">
        <v>4987.45</v>
      </c>
      <c r="R23" s="319">
        <f t="shared" si="5"/>
        <v>3.4299999999993815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18544.78</v>
      </c>
      <c r="C24" s="6">
        <f t="shared" si="6"/>
        <v>7.4799999999995634</v>
      </c>
      <c r="D24" s="276">
        <f>'[1]19'!$J$32</f>
        <v>8563312</v>
      </c>
      <c r="E24" s="6">
        <f t="shared" si="0"/>
        <v>0.285742</v>
      </c>
      <c r="F24" s="277">
        <f>'[1]19'!$J$33</f>
        <v>40.839399999999998</v>
      </c>
      <c r="G24" s="6">
        <f t="shared" si="8"/>
        <v>1.9999999999953388E-4</v>
      </c>
      <c r="H24" s="276">
        <f>'[1]19'!$J$35</f>
        <v>50545</v>
      </c>
      <c r="I24" s="6">
        <f t="shared" si="2"/>
        <v>0.16500000000000001</v>
      </c>
      <c r="J24" s="276">
        <f>'[1]19'!$J$29</f>
        <v>3090190</v>
      </c>
      <c r="K24" s="6">
        <f t="shared" si="3"/>
        <v>0.14758499999999999</v>
      </c>
      <c r="L24" s="275">
        <f>'[1]19'!$J$31</f>
        <v>1035.451</v>
      </c>
      <c r="M24" s="6">
        <f t="shared" si="4"/>
        <v>7.5050000000001091</v>
      </c>
      <c r="N24" s="282">
        <v>732.41</v>
      </c>
      <c r="O24" s="283">
        <v>24310</v>
      </c>
      <c r="P24" s="331">
        <v>537.21</v>
      </c>
      <c r="Q24" s="331">
        <f>'[1]19'!$J$30</f>
        <v>4990.91</v>
      </c>
      <c r="R24" s="319">
        <f t="shared" si="5"/>
        <v>3.4600000000000364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18550.75</v>
      </c>
      <c r="C25" s="6">
        <f t="shared" si="6"/>
        <v>5.9700000000011642</v>
      </c>
      <c r="D25" s="276">
        <f>'[1]20'!$J$32</f>
        <v>8646706</v>
      </c>
      <c r="E25" s="6">
        <f t="shared" si="0"/>
        <v>8.3393999999999996E-2</v>
      </c>
      <c r="F25" s="277">
        <f>'[1]20'!$J$33</f>
        <v>40.839599999999997</v>
      </c>
      <c r="G25" s="6">
        <f t="shared" si="8"/>
        <v>1.9999999999953388E-4</v>
      </c>
      <c r="H25" s="276">
        <f>'[1]20'!$J$35</f>
        <v>50545</v>
      </c>
      <c r="I25" s="6">
        <f t="shared" si="2"/>
        <v>0</v>
      </c>
      <c r="J25" s="276">
        <f>'[1]20'!$J$29</f>
        <v>3235900</v>
      </c>
      <c r="K25" s="6">
        <f t="shared" si="3"/>
        <v>0.14571000000000001</v>
      </c>
      <c r="L25" s="275">
        <f>'[1]20'!$J$31</f>
        <v>1042.1590000000001</v>
      </c>
      <c r="M25" s="6">
        <f t="shared" si="4"/>
        <v>6.7080000000000837</v>
      </c>
      <c r="N25" s="282">
        <v>732.34</v>
      </c>
      <c r="O25" s="283">
        <v>24213</v>
      </c>
      <c r="P25" s="331">
        <v>537.22</v>
      </c>
      <c r="Q25" s="331">
        <f>'[1]20'!$J$30</f>
        <v>4994.29</v>
      </c>
      <c r="R25" s="319">
        <f t="shared" si="5"/>
        <v>3.3800000000001091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18558.259999999998</v>
      </c>
      <c r="C26" s="6">
        <f t="shared" si="6"/>
        <v>7.5099999999983993</v>
      </c>
      <c r="D26" s="276">
        <f>'[1]21'!$J$32</f>
        <v>8917452</v>
      </c>
      <c r="E26" s="6">
        <f t="shared" si="0"/>
        <v>0.27074599999999999</v>
      </c>
      <c r="F26" s="277">
        <f>'[1]21'!$J$33</f>
        <v>40.839799999999997</v>
      </c>
      <c r="G26" s="6">
        <f t="shared" si="8"/>
        <v>1.9999999999953388E-4</v>
      </c>
      <c r="H26" s="276">
        <f>'[1]21'!$J$35</f>
        <v>50813</v>
      </c>
      <c r="I26" s="6">
        <f t="shared" si="2"/>
        <v>0.26800000000000002</v>
      </c>
      <c r="J26" s="276">
        <f>'[1]21'!$J$29</f>
        <v>3381250</v>
      </c>
      <c r="K26" s="6">
        <f t="shared" si="3"/>
        <v>0.14535000000000001</v>
      </c>
      <c r="L26" s="275">
        <f>'[1]21'!$J$31</f>
        <v>1049.432</v>
      </c>
      <c r="M26" s="6">
        <f t="shared" si="4"/>
        <v>7.2729999999999109</v>
      </c>
      <c r="N26" s="282">
        <v>732.31</v>
      </c>
      <c r="O26" s="283">
        <v>24167</v>
      </c>
      <c r="P26" s="331">
        <v>537.20000000000005</v>
      </c>
      <c r="Q26" s="331">
        <f>'[1]21'!$J$30</f>
        <v>4997.7</v>
      </c>
      <c r="R26" s="319">
        <f t="shared" si="5"/>
        <v>3.4099999999998545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18564.3</v>
      </c>
      <c r="C27" s="6">
        <f t="shared" si="6"/>
        <v>6.0400000000008731</v>
      </c>
      <c r="D27" s="276">
        <f>'[1]22'!$J$32</f>
        <v>9032754</v>
      </c>
      <c r="E27" s="6">
        <f t="shared" si="0"/>
        <v>0.115302</v>
      </c>
      <c r="F27" s="277">
        <f>'[1]22'!$J$33</f>
        <v>40.879899999999999</v>
      </c>
      <c r="G27" s="6">
        <f t="shared" si="8"/>
        <v>4.0100000000002467E-2</v>
      </c>
      <c r="H27" s="276">
        <f>'[1]22'!$J$35</f>
        <v>50968</v>
      </c>
      <c r="I27" s="6">
        <f t="shared" si="2"/>
        <v>0.155</v>
      </c>
      <c r="J27" s="276">
        <f>'[1]22'!$J$29</f>
        <v>3529038</v>
      </c>
      <c r="K27" s="6">
        <f t="shared" si="3"/>
        <v>0.147788</v>
      </c>
      <c r="L27" s="275">
        <f>'[1]22'!$J$31</f>
        <v>1055.652</v>
      </c>
      <c r="M27" s="6">
        <f t="shared" si="4"/>
        <v>6.2200000000000273</v>
      </c>
      <c r="N27" s="282">
        <v>732.33</v>
      </c>
      <c r="O27" s="283">
        <v>24198</v>
      </c>
      <c r="P27" s="331">
        <v>537.23</v>
      </c>
      <c r="Q27" s="331">
        <f>'[1]22'!$J$30</f>
        <v>5001.1899999999996</v>
      </c>
      <c r="R27" s="319">
        <f t="shared" si="5"/>
        <v>3.4899999999997817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18570.169999999998</v>
      </c>
      <c r="C28" s="6">
        <f t="shared" si="6"/>
        <v>5.8699999999989814</v>
      </c>
      <c r="D28" s="276">
        <f>'[1]23'!$J$32</f>
        <v>9032754</v>
      </c>
      <c r="E28" s="6">
        <f t="shared" si="0"/>
        <v>0</v>
      </c>
      <c r="F28" s="277">
        <f>'[1]23'!$J$33</f>
        <v>40.880200000000002</v>
      </c>
      <c r="G28" s="6">
        <f t="shared" ref="G28:G36" si="9">IF(ISBLANK(F28),"",(F28-F27))</f>
        <v>3.0000000000285354E-4</v>
      </c>
      <c r="H28" s="276">
        <f>'[1]23'!$J$35</f>
        <v>50968</v>
      </c>
      <c r="I28" s="6">
        <f t="shared" si="2"/>
        <v>0</v>
      </c>
      <c r="J28" s="276">
        <f>'[1]23'!$J$29</f>
        <v>3663450</v>
      </c>
      <c r="K28" s="6">
        <f t="shared" si="3"/>
        <v>0.134412</v>
      </c>
      <c r="L28" s="275">
        <f>'[1]23'!$J$31</f>
        <v>1061.5809999999999</v>
      </c>
      <c r="M28" s="6">
        <f t="shared" si="4"/>
        <v>5.9289999999998599</v>
      </c>
      <c r="N28" s="282">
        <v>732.33</v>
      </c>
      <c r="O28" s="283">
        <v>24198</v>
      </c>
      <c r="P28" s="331">
        <v>537.22</v>
      </c>
      <c r="Q28" s="331">
        <f>'[1]23'!$J$30</f>
        <v>5004.5600000000004</v>
      </c>
      <c r="R28" s="319">
        <f t="shared" si="5"/>
        <v>3.3700000000008004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18577.12</v>
      </c>
      <c r="C29" s="6">
        <f t="shared" si="6"/>
        <v>6.9500000000007276</v>
      </c>
      <c r="D29" s="276">
        <f>'[1]24'!$J$32</f>
        <v>9248858</v>
      </c>
      <c r="E29" s="6">
        <f t="shared" si="0"/>
        <v>0.21610399999999999</v>
      </c>
      <c r="F29" s="277">
        <f>'[1]24'!$J$33</f>
        <v>40.922899999999998</v>
      </c>
      <c r="G29" s="6">
        <f t="shared" si="9"/>
        <v>4.2699999999996407E-2</v>
      </c>
      <c r="H29" s="276">
        <f>'[1]24'!$J$35</f>
        <v>50968</v>
      </c>
      <c r="I29" s="6">
        <f t="shared" si="2"/>
        <v>0</v>
      </c>
      <c r="J29" s="276">
        <f>'[1]24'!$J$29</f>
        <v>3795780</v>
      </c>
      <c r="K29" s="6">
        <f t="shared" si="3"/>
        <v>0.13233</v>
      </c>
      <c r="L29" s="275">
        <f>'[1]24'!$J$31</f>
        <v>1068.3109999999999</v>
      </c>
      <c r="M29" s="6">
        <f t="shared" si="4"/>
        <v>6.7300000000000182</v>
      </c>
      <c r="N29" s="282">
        <v>732.31</v>
      </c>
      <c r="O29" s="283">
        <v>24167</v>
      </c>
      <c r="P29" s="331">
        <v>537.20000000000005</v>
      </c>
      <c r="Q29" s="331">
        <f>'[1]24'!$J$30</f>
        <v>5008</v>
      </c>
      <c r="R29" s="319">
        <f t="shared" si="5"/>
        <v>3.4399999999995998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18584.41</v>
      </c>
      <c r="C30" s="6">
        <f t="shared" si="6"/>
        <v>7.2900000000008731</v>
      </c>
      <c r="D30" s="276">
        <f>'[1]25'!$J$32</f>
        <v>9282566</v>
      </c>
      <c r="E30" s="6">
        <f t="shared" si="0"/>
        <v>3.3708000000000002E-2</v>
      </c>
      <c r="F30" s="277">
        <f>'[1]25'!$J$33</f>
        <v>40.942799999999998</v>
      </c>
      <c r="G30" s="6">
        <f t="shared" si="9"/>
        <v>1.9899999999999807E-2</v>
      </c>
      <c r="H30" s="276">
        <f>'[1]25'!$J$35</f>
        <v>51077</v>
      </c>
      <c r="I30" s="6">
        <v>0</v>
      </c>
      <c r="J30" s="276">
        <f>'[1]25'!$J$29</f>
        <v>3929031</v>
      </c>
      <c r="K30" s="6">
        <f t="shared" si="3"/>
        <v>0.13325100000000001</v>
      </c>
      <c r="L30" s="275">
        <f>'[1]25'!$J$31</f>
        <v>1076.6969999999999</v>
      </c>
      <c r="M30" s="6">
        <f t="shared" si="4"/>
        <v>8.3859999999999673</v>
      </c>
      <c r="N30" s="282">
        <v>732.29</v>
      </c>
      <c r="O30" s="283">
        <v>24137</v>
      </c>
      <c r="P30" s="331">
        <v>537.16999999999996</v>
      </c>
      <c r="Q30" s="331">
        <f>'[1]25'!$J$30</f>
        <v>5011.43</v>
      </c>
      <c r="R30" s="319">
        <f t="shared" si="5"/>
        <v>3.430000000000291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18591.43</v>
      </c>
      <c r="C31" s="6">
        <f t="shared" si="6"/>
        <v>7.0200000000004366</v>
      </c>
      <c r="D31" s="276">
        <f>'[1]26'!$J$32</f>
        <v>9282568</v>
      </c>
      <c r="E31" s="6">
        <f t="shared" si="0"/>
        <v>1.9999999999999999E-6</v>
      </c>
      <c r="F31" s="277">
        <f>'[1]26'!$J$33</f>
        <v>40.943100000000001</v>
      </c>
      <c r="G31" s="6">
        <f t="shared" si="9"/>
        <v>3.0000000000285354E-4</v>
      </c>
      <c r="H31" s="276">
        <f>'[1]26'!$J$35</f>
        <v>51077</v>
      </c>
      <c r="I31" s="6">
        <f t="shared" si="2"/>
        <v>0</v>
      </c>
      <c r="J31" s="276">
        <f>'[1]26'!$J$29</f>
        <v>4061044</v>
      </c>
      <c r="K31" s="6">
        <f t="shared" si="3"/>
        <v>0.13201299999999999</v>
      </c>
      <c r="L31" s="275">
        <f>'[1]26'!$J$31</f>
        <v>1083.325</v>
      </c>
      <c r="M31" s="6">
        <f t="shared" si="4"/>
        <v>6.6280000000001564</v>
      </c>
      <c r="N31" s="282">
        <v>732.27</v>
      </c>
      <c r="O31" s="283">
        <v>24106</v>
      </c>
      <c r="P31" s="331">
        <v>537.15</v>
      </c>
      <c r="Q31" s="331">
        <f>'[1]26'!$J$30</f>
        <v>5014.8100000000004</v>
      </c>
      <c r="R31" s="319">
        <f t="shared" si="5"/>
        <v>3.3800000000001091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18598.25</v>
      </c>
      <c r="C32" s="6">
        <f t="shared" si="6"/>
        <v>6.819999999999709</v>
      </c>
      <c r="D32" s="276">
        <f>'[1]27'!$J$32</f>
        <v>9282568</v>
      </c>
      <c r="E32" s="6">
        <f t="shared" si="0"/>
        <v>0</v>
      </c>
      <c r="F32" s="277">
        <f>'[1]27'!$J$33</f>
        <v>40.943399999999997</v>
      </c>
      <c r="G32" s="6">
        <f t="shared" si="9"/>
        <v>2.9999999999574811E-4</v>
      </c>
      <c r="H32" s="276">
        <f>'[1]27'!$J$35</f>
        <v>51077</v>
      </c>
      <c r="I32" s="6">
        <f t="shared" si="2"/>
        <v>0</v>
      </c>
      <c r="J32" s="276">
        <f>'[1]27'!$J$29</f>
        <v>4187200</v>
      </c>
      <c r="K32" s="6">
        <f t="shared" si="3"/>
        <v>0.12615599999999999</v>
      </c>
      <c r="L32" s="275">
        <f>'[1]27'!$J$31</f>
        <v>1089.877</v>
      </c>
      <c r="M32" s="6">
        <f t="shared" si="4"/>
        <v>6.5519999999999072</v>
      </c>
      <c r="N32" s="282">
        <v>732.25</v>
      </c>
      <c r="O32" s="283">
        <v>24075</v>
      </c>
      <c r="P32" s="331">
        <v>537.12</v>
      </c>
      <c r="Q32" s="331">
        <f>'[1]27'!$J$30</f>
        <v>5018.21</v>
      </c>
      <c r="R32" s="319">
        <f t="shared" si="5"/>
        <v>3.3999999999996362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18604.259999999998</v>
      </c>
      <c r="C33" s="6">
        <f t="shared" si="6"/>
        <v>6.0099999999983993</v>
      </c>
      <c r="D33" s="276">
        <f>'[1]28'!$J$32</f>
        <v>9446322</v>
      </c>
      <c r="E33" s="6">
        <f t="shared" si="0"/>
        <v>0.16375400000000001</v>
      </c>
      <c r="F33" s="277">
        <f>'[1]28'!$J$33</f>
        <v>40.982399999999998</v>
      </c>
      <c r="G33" s="6">
        <f t="shared" si="9"/>
        <v>3.9000000000001478E-2</v>
      </c>
      <c r="H33" s="276">
        <f>'[1]28'!$J$35</f>
        <v>51170</v>
      </c>
      <c r="I33" s="6">
        <f t="shared" si="2"/>
        <v>9.2999999999999999E-2</v>
      </c>
      <c r="J33" s="276">
        <f>'[1]28'!$J$29</f>
        <v>4323011</v>
      </c>
      <c r="K33" s="6">
        <f t="shared" si="3"/>
        <v>0.13581099999999999</v>
      </c>
      <c r="L33" s="275">
        <f>'[1]28'!$J$31</f>
        <v>1096.8119999999999</v>
      </c>
      <c r="M33" s="6">
        <f t="shared" si="4"/>
        <v>6.9349999999999454</v>
      </c>
      <c r="N33" s="282">
        <v>732.2</v>
      </c>
      <c r="O33" s="283">
        <v>23999</v>
      </c>
      <c r="P33" s="331">
        <v>537.08000000000004</v>
      </c>
      <c r="Q33" s="331">
        <f>'[1]28'!$J$30</f>
        <v>5021.6899999999996</v>
      </c>
      <c r="R33" s="319">
        <f t="shared" si="5"/>
        <v>3.4799999999995634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18610.96</v>
      </c>
      <c r="C34" s="6">
        <f t="shared" si="6"/>
        <v>6.7000000000007276</v>
      </c>
      <c r="D34" s="276">
        <f>'[1]29'!$J$32</f>
        <v>9665254</v>
      </c>
      <c r="E34" s="6">
        <f t="shared" si="0"/>
        <v>0.21893199999999999</v>
      </c>
      <c r="F34" s="277">
        <f>'[1]29'!$J$33</f>
        <v>40.982700000000001</v>
      </c>
      <c r="G34" s="6">
        <f t="shared" si="9"/>
        <v>3.0000000000285354E-4</v>
      </c>
      <c r="H34" s="276">
        <f>'[1]29'!$J$35</f>
        <v>51170</v>
      </c>
      <c r="I34" s="6">
        <f t="shared" si="2"/>
        <v>0</v>
      </c>
      <c r="J34" s="276">
        <f>'[1]29'!$J$29</f>
        <v>4454575</v>
      </c>
      <c r="K34" s="6">
        <f t="shared" si="3"/>
        <v>0.13156399999999999</v>
      </c>
      <c r="L34" s="275">
        <f>'[1]29'!$J$31</f>
        <v>1103.7070000000001</v>
      </c>
      <c r="M34" s="6">
        <f t="shared" si="4"/>
        <v>6.8950000000002092</v>
      </c>
      <c r="N34" s="282">
        <v>732.2</v>
      </c>
      <c r="O34" s="283">
        <v>23953</v>
      </c>
      <c r="P34" s="331">
        <v>537.08000000000004</v>
      </c>
      <c r="Q34" s="331">
        <f>'[1]29'!$J$30</f>
        <v>5025.09</v>
      </c>
      <c r="R34" s="319">
        <f t="shared" si="5"/>
        <v>3.4000000000005457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18619.599999999999</v>
      </c>
      <c r="C35" s="6">
        <f t="shared" si="6"/>
        <v>8.6399999999994179</v>
      </c>
      <c r="D35" s="276">
        <f>'[1]30'!$J$32</f>
        <v>9665254</v>
      </c>
      <c r="E35" s="6">
        <f t="shared" si="0"/>
        <v>0</v>
      </c>
      <c r="F35" s="277">
        <f>'[1]30'!$J$33</f>
        <v>40.982999999999997</v>
      </c>
      <c r="G35" s="6">
        <f t="shared" si="9"/>
        <v>2.9999999999574811E-4</v>
      </c>
      <c r="H35" s="276">
        <f>'[1]30'!$J$35</f>
        <v>51268</v>
      </c>
      <c r="I35" s="6">
        <f t="shared" si="2"/>
        <v>9.8000000000000004E-2</v>
      </c>
      <c r="J35" s="276">
        <f>'[1]30'!$J$29</f>
        <v>4589172</v>
      </c>
      <c r="K35" s="6">
        <f t="shared" si="3"/>
        <v>0.13459699999999999</v>
      </c>
      <c r="L35" s="275">
        <f>'[1]30'!$J$31</f>
        <v>1111.9269999999999</v>
      </c>
      <c r="M35" s="6">
        <f t="shared" si="4"/>
        <v>8.2199999999997999</v>
      </c>
      <c r="N35" s="282">
        <v>732.21</v>
      </c>
      <c r="O35" s="283">
        <v>23981</v>
      </c>
      <c r="P35" s="331">
        <v>537.11</v>
      </c>
      <c r="Q35" s="331">
        <f>'[1]30'!$J$30</f>
        <v>5028.57</v>
      </c>
      <c r="R35" s="319">
        <f t="shared" si="5"/>
        <v>3.4799999999995634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/>
      <c r="C36" s="6" t="str">
        <f t="shared" si="6"/>
        <v/>
      </c>
      <c r="D36" s="276"/>
      <c r="E36" s="6" t="str">
        <f t="shared" si="0"/>
        <v/>
      </c>
      <c r="F36" s="277"/>
      <c r="G36" s="6" t="str">
        <f t="shared" si="9"/>
        <v/>
      </c>
      <c r="H36" s="276"/>
      <c r="I36" s="6" t="str">
        <f t="shared" si="2"/>
        <v/>
      </c>
      <c r="J36" s="276"/>
      <c r="K36" s="6" t="str">
        <f t="shared" si="3"/>
        <v/>
      </c>
      <c r="L36" s="275"/>
      <c r="M36" s="6">
        <v>0</v>
      </c>
      <c r="N36" s="285"/>
      <c r="O36" s="286"/>
      <c r="P36" s="332"/>
      <c r="Q36" s="331"/>
      <c r="R36" s="319" t="str">
        <f t="shared" si="5"/>
        <v/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555620.21999999986</v>
      </c>
      <c r="C37" s="148">
        <f>SUMIF(C6:C36,"&lt;&gt;#VALUE!")</f>
        <v>199.40999999999985</v>
      </c>
      <c r="D37" s="149"/>
      <c r="E37" s="148">
        <f>SUMIF(E6:E36,"&lt;&gt;#VALUE!")</f>
        <v>4.5638459999999998</v>
      </c>
      <c r="F37" s="149"/>
      <c r="G37" s="148">
        <f>SUMIF(G6:G36,"&lt;&gt;#VALUE!")</f>
        <v>0.56459999999999866</v>
      </c>
      <c r="H37" s="149"/>
      <c r="I37" s="148">
        <f>SUMIF(I6:I36,"&lt;&gt;#VALUE!")</f>
        <v>2.919</v>
      </c>
      <c r="J37" s="150"/>
      <c r="K37" s="148">
        <f>SUMIF(K6:K36,"&lt;&gt;#VALUE!")</f>
        <v>4.1859680000000008</v>
      </c>
      <c r="L37" s="148"/>
      <c r="M37" s="148">
        <f>SUMIF(M6:M36,"&lt;&gt;#VALUE!")</f>
        <v>203.71679999999986</v>
      </c>
      <c r="N37" s="148"/>
      <c r="O37" s="197"/>
      <c r="P37" s="148"/>
      <c r="Q37" s="314"/>
      <c r="R37" s="320">
        <f>SUMIF(R6:R36,"&lt;&gt;#VALUE!")</f>
        <v>101.77999999999975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18520.673999999995</v>
      </c>
      <c r="C38" s="143">
        <f>AVERAGEIF(C6:C36,"&lt;&gt;#VALUE!")</f>
        <v>6.6469999999999949</v>
      </c>
      <c r="D38" s="143"/>
      <c r="E38" s="143">
        <f>AVERAGEIF(E6:E36,"&lt;&gt;#VALUE!")</f>
        <v>0.15212819999999999</v>
      </c>
      <c r="F38" s="143"/>
      <c r="G38" s="143">
        <f>AVERAGEIF(G6:G36,"&lt;&gt;#VALUE!")</f>
        <v>1.8819999999999955E-2</v>
      </c>
      <c r="H38" s="143"/>
      <c r="I38" s="143">
        <f>AVERAGEIF(I6:I36,"&lt;&gt;#VALUE!")</f>
        <v>9.7299999999999998E-2</v>
      </c>
      <c r="J38" s="143"/>
      <c r="K38" s="143">
        <f>AVERAGEIF(K6:K36,"&lt;&gt;#VALUE!")</f>
        <v>0.13953226666666668</v>
      </c>
      <c r="L38" s="143"/>
      <c r="M38" s="143">
        <f>AVERAGEIF(M6:M36,"&lt;&gt;#VALUE!")</f>
        <v>6.5715096774193507</v>
      </c>
      <c r="N38" s="143">
        <f>AVERAGEIF(N6:N36,"&lt;&gt;#VALUE!")</f>
        <v>732.25966666666682</v>
      </c>
      <c r="O38" s="198"/>
      <c r="P38" s="143">
        <f>AVERAGEIF(P6:P36,"&lt;&gt;#VALUE!")</f>
        <v>537.17700000000002</v>
      </c>
      <c r="Q38" s="315"/>
      <c r="R38" s="321">
        <f>AVERAGEIF(R6:R36,"&lt;&gt;#VALUE!")</f>
        <v>3.3926666666666581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5</v>
      </c>
      <c r="D39" s="16"/>
      <c r="E39" s="16">
        <f>MIN(E6:E36)</f>
        <v>0</v>
      </c>
      <c r="F39" s="16"/>
      <c r="G39" s="16">
        <f>MIN(G6:G36)</f>
        <v>9.9999999996214228E-5</v>
      </c>
      <c r="H39" s="16"/>
      <c r="I39" s="16">
        <f>MIN(I6:I36)</f>
        <v>0</v>
      </c>
      <c r="J39" s="16"/>
      <c r="K39" s="16">
        <f>MIN(K6:K36)</f>
        <v>0.12615599999999999</v>
      </c>
      <c r="L39" s="16"/>
      <c r="M39" s="16">
        <f>MIN(M6:M36)</f>
        <v>0</v>
      </c>
      <c r="N39" s="16">
        <f>MIN(N6:N36)</f>
        <v>729.04</v>
      </c>
      <c r="O39" s="199"/>
      <c r="P39" s="16">
        <f>MIN(P6:P36)</f>
        <v>536.48</v>
      </c>
      <c r="Q39" s="316"/>
      <c r="R39" s="322">
        <f>MIN(R6:R36)</f>
        <v>2.3700000000008004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8.6399999999994179</v>
      </c>
      <c r="D40" s="153"/>
      <c r="E40" s="153">
        <f>MAX(E6:E36)</f>
        <v>0.42691400000000002</v>
      </c>
      <c r="F40" s="153"/>
      <c r="G40" s="153">
        <f>MAX(G6:G36)</f>
        <v>6.4599999999998658E-2</v>
      </c>
      <c r="H40" s="153"/>
      <c r="I40" s="153">
        <f>MAX(I6:I36)</f>
        <v>0.38800000000000001</v>
      </c>
      <c r="J40" s="153"/>
      <c r="K40" s="153">
        <f>MAX(K6:K36)</f>
        <v>0.147788</v>
      </c>
      <c r="L40" s="153"/>
      <c r="M40" s="153">
        <f>MAX(M6:M36)</f>
        <v>8.3859999999999673</v>
      </c>
      <c r="N40" s="153">
        <f>MAX(N6:N36)</f>
        <v>732.5</v>
      </c>
      <c r="O40" s="200"/>
      <c r="P40" s="153">
        <f>MAX(P6:P36)</f>
        <v>537.38</v>
      </c>
      <c r="Q40" s="317"/>
      <c r="R40" s="323">
        <f>MAX(R6:R36)</f>
        <v>3.4900000000006912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47" t="s">
        <v>11</v>
      </c>
      <c r="F42" s="347"/>
      <c r="G42" s="347"/>
      <c r="H42" s="347"/>
      <c r="I42" s="347"/>
    </row>
    <row r="43" spans="1:20" x14ac:dyDescent="0.2">
      <c r="A43" s="1"/>
    </row>
    <row r="45" spans="1:20" x14ac:dyDescent="0.2">
      <c r="B45" s="354" t="s">
        <v>10</v>
      </c>
      <c r="C45" s="354"/>
      <c r="D45" s="355"/>
      <c r="E45" s="19">
        <f>SUM(C37-E37)</f>
        <v>194.84615399999984</v>
      </c>
      <c r="F45" s="3"/>
      <c r="H45" s="354" t="s">
        <v>9</v>
      </c>
      <c r="I45" s="354"/>
      <c r="J45" s="354"/>
      <c r="K45" s="20">
        <f>SUM(E45-E49)</f>
        <v>-1.7656780000000083</v>
      </c>
    </row>
    <row r="46" spans="1:20" x14ac:dyDescent="0.2">
      <c r="B46" s="353" t="s">
        <v>8</v>
      </c>
      <c r="C46" s="353"/>
      <c r="D46" s="353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54" t="s">
        <v>7</v>
      </c>
      <c r="C49" s="354"/>
      <c r="D49" s="354"/>
      <c r="E49" s="20">
        <f>SUM(M37-K37-I37)</f>
        <v>196.61183199999985</v>
      </c>
      <c r="H49" s="348" t="s">
        <v>6</v>
      </c>
      <c r="I49" s="348"/>
      <c r="J49" s="348"/>
      <c r="K49" s="19">
        <f>SUMIF(C6:C36,"&gt;0")/COUNTIF(C6:C36,"&gt;0")</f>
        <v>6.6469999999999949</v>
      </c>
    </row>
    <row r="50" spans="2:11" x14ac:dyDescent="0.2">
      <c r="B50" s="353" t="s">
        <v>5</v>
      </c>
      <c r="C50" s="353"/>
      <c r="D50" s="353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54" t="s">
        <v>4</v>
      </c>
      <c r="C53" s="354"/>
      <c r="D53" s="354"/>
      <c r="E53" s="20">
        <f>SUM(E37-G37-I37)</f>
        <v>1.0802460000000011</v>
      </c>
      <c r="H53" s="354" t="s">
        <v>3</v>
      </c>
      <c r="I53" s="354"/>
      <c r="J53" s="354"/>
      <c r="K53" s="20">
        <f>MAX(C6:C36)</f>
        <v>8.6399999999994179</v>
      </c>
    </row>
    <row r="54" spans="2:11" x14ac:dyDescent="0.2">
      <c r="B54" s="353" t="s">
        <v>2</v>
      </c>
      <c r="C54" s="353"/>
      <c r="D54" s="353"/>
    </row>
    <row r="55" spans="2:11" x14ac:dyDescent="0.2">
      <c r="B55" s="353" t="s">
        <v>1</v>
      </c>
      <c r="C55" s="353"/>
      <c r="D55" s="353"/>
      <c r="E55" s="17"/>
    </row>
    <row r="56" spans="2:11" x14ac:dyDescent="0.2">
      <c r="B56" s="353" t="s">
        <v>0</v>
      </c>
      <c r="C56" s="353"/>
      <c r="D56" s="353"/>
      <c r="E56" s="18"/>
    </row>
  </sheetData>
  <mergeCells count="17">
    <mergeCell ref="H49:J49"/>
    <mergeCell ref="B50:D50"/>
    <mergeCell ref="B53:D53"/>
    <mergeCell ref="H53:J53"/>
    <mergeCell ref="B45:D45"/>
    <mergeCell ref="H45:J45"/>
    <mergeCell ref="B54:D54"/>
    <mergeCell ref="B55:D55"/>
    <mergeCell ref="B56:D56"/>
    <mergeCell ref="B46:D46"/>
    <mergeCell ref="B49:D49"/>
    <mergeCell ref="R3:S3"/>
    <mergeCell ref="E42:I42"/>
    <mergeCell ref="A3:B3"/>
    <mergeCell ref="N3:P3"/>
    <mergeCell ref="A1:T1"/>
    <mergeCell ref="A2:T2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E48" sqref="E48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29" ht="13.15" customHeight="1" thickBot="1" x14ac:dyDescent="0.3">
      <c r="A2" s="376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183"/>
      <c r="L2" s="375" t="s">
        <v>81</v>
      </c>
      <c r="M2" s="375"/>
      <c r="N2" s="373" t="s">
        <v>123</v>
      </c>
      <c r="O2" s="374"/>
    </row>
    <row r="3" spans="1:29" ht="13.5" customHeight="1" thickBot="1" x14ac:dyDescent="0.25">
      <c r="A3" s="361" t="s">
        <v>24</v>
      </c>
      <c r="B3" s="364" t="s">
        <v>53</v>
      </c>
      <c r="C3" s="364" t="s">
        <v>28</v>
      </c>
      <c r="D3" s="367" t="s">
        <v>117</v>
      </c>
      <c r="E3" s="370" t="s">
        <v>29</v>
      </c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2"/>
      <c r="B4" s="365"/>
      <c r="C4" s="365"/>
      <c r="D4" s="368"/>
      <c r="E4" s="356" t="s">
        <v>30</v>
      </c>
      <c r="F4" s="357"/>
      <c r="G4" s="357"/>
      <c r="H4" s="357" t="s">
        <v>31</v>
      </c>
      <c r="I4" s="357"/>
      <c r="J4" s="52" t="s">
        <v>32</v>
      </c>
      <c r="K4" s="358" t="s">
        <v>33</v>
      </c>
      <c r="L4" s="358"/>
      <c r="M4" s="358" t="s">
        <v>34</v>
      </c>
      <c r="N4" s="35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3"/>
      <c r="B5" s="366"/>
      <c r="C5" s="366"/>
      <c r="D5" s="36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73</v>
      </c>
      <c r="C6" s="154">
        <f>'[1]1'!$F$5</f>
        <v>3.5</v>
      </c>
      <c r="D6" s="136">
        <f>'[2]1'!$P$33</f>
        <v>27.666666666666668</v>
      </c>
      <c r="E6" s="271">
        <f>'[2]1'!$P$14</f>
        <v>6.95</v>
      </c>
      <c r="F6" s="269">
        <f>'[2]1'!$P$23</f>
        <v>3.0449999999999999</v>
      </c>
      <c r="G6" s="266">
        <f>'[2]1'!$P$34</f>
        <v>0.10716666666666665</v>
      </c>
      <c r="H6" s="267">
        <f>'[2]1'!$P$10</f>
        <v>8.3699999999999992</v>
      </c>
      <c r="I6" s="268">
        <f>'[2]1'!$P$32</f>
        <v>8.9799999999999986</v>
      </c>
      <c r="J6" s="267">
        <f>'[2]1'!$P$36</f>
        <v>3.2983333333333338</v>
      </c>
      <c r="K6" s="272">
        <f>'[2]1'!$P$9</f>
        <v>120</v>
      </c>
      <c r="L6" s="272">
        <f>'[2]1'!$P$31</f>
        <v>115.66666666666667</v>
      </c>
      <c r="M6" s="272">
        <f>'[2]1'!$P$7</f>
        <v>84</v>
      </c>
      <c r="N6" s="272">
        <f>'[2]1'!$P$29</f>
        <v>52.666666666666664</v>
      </c>
      <c r="O6" s="272">
        <f>'[2]1'!$P$30</f>
        <v>6.333333333333333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73</v>
      </c>
      <c r="C7" s="154">
        <f>'[1]2'!$F$5</f>
        <v>2</v>
      </c>
      <c r="D7" s="136">
        <f>'[2]2'!$P$33</f>
        <v>25</v>
      </c>
      <c r="E7" s="271">
        <f>'[2]2'!$P$14</f>
        <v>7.95</v>
      </c>
      <c r="F7" s="269">
        <f>'[2]2'!$P$23</f>
        <v>3.306</v>
      </c>
      <c r="G7" s="266">
        <f>'[2]2'!$P$34</f>
        <v>0.12066666666666666</v>
      </c>
      <c r="H7" s="267">
        <f>'[2]2'!$P$10</f>
        <v>8.2799999999999994</v>
      </c>
      <c r="I7" s="268">
        <f>'[2]2'!$P$32</f>
        <v>9.0316666666666681</v>
      </c>
      <c r="J7" s="267">
        <f>'[2]2'!$P$36</f>
        <v>2.8883333333333332</v>
      </c>
      <c r="K7" s="272">
        <f>'[2]2'!$P$9</f>
        <v>123</v>
      </c>
      <c r="L7" s="272">
        <f>'[2]2'!$P$31</f>
        <v>105.33333333333333</v>
      </c>
      <c r="M7" s="272">
        <f>'[2]2'!$P$7</f>
        <v>80</v>
      </c>
      <c r="N7" s="288">
        <f>'[2]2'!$P$29</f>
        <v>51.666666666666664</v>
      </c>
      <c r="O7" s="288">
        <f>'[2]2'!$P$30</f>
        <v>8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75</v>
      </c>
      <c r="C8" s="154">
        <f>'[1]3'!$F$5</f>
        <v>2.5</v>
      </c>
      <c r="D8" s="136">
        <f>'[2]3'!$P$33</f>
        <v>26.333333333333332</v>
      </c>
      <c r="E8" s="271">
        <f>'[2]3'!$P$14</f>
        <v>10.4</v>
      </c>
      <c r="F8" s="269">
        <f>'[2]3'!$P$23</f>
        <v>2.8050000000000002</v>
      </c>
      <c r="G8" s="266">
        <f>'[2]3'!$P$34</f>
        <v>9.1499999999999984E-2</v>
      </c>
      <c r="H8" s="267">
        <f>'[2]3'!$P$10</f>
        <v>8.09</v>
      </c>
      <c r="I8" s="268">
        <f>'[2]3'!$P$32</f>
        <v>8.9700000000000006</v>
      </c>
      <c r="J8" s="267">
        <f>'[2]3'!$P$36</f>
        <v>2.9758333333333327</v>
      </c>
      <c r="K8" s="272">
        <f>'[2]3'!$P$9</f>
        <v>115</v>
      </c>
      <c r="L8" s="272">
        <f>'[2]3'!$P$31</f>
        <v>104.33333333333333</v>
      </c>
      <c r="M8" s="272">
        <f>'[2]3'!$P$7</f>
        <v>81</v>
      </c>
      <c r="N8" s="272">
        <f>'[2]3'!$P$29</f>
        <v>61.333333333333336</v>
      </c>
      <c r="O8" s="272">
        <f>'[2]3'!$P$30</f>
        <v>6.333333333333333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73</v>
      </c>
      <c r="C9" s="154">
        <f>'[1]4'!$F$5</f>
        <v>1.7</v>
      </c>
      <c r="D9" s="136">
        <f>'[2]4'!$P$33</f>
        <v>26</v>
      </c>
      <c r="E9" s="271">
        <f>'[2]4'!$P$14</f>
        <v>9.19</v>
      </c>
      <c r="F9" s="269">
        <f>'[2]4'!$P$23</f>
        <v>2.5483333333333333</v>
      </c>
      <c r="G9" s="266">
        <f>'[2]4'!$P$34</f>
        <v>8.6000000000000007E-2</v>
      </c>
      <c r="H9" s="267">
        <f>'[2]4'!$P$10</f>
        <v>8.07</v>
      </c>
      <c r="I9" s="268">
        <f>'[2]4'!$P$32</f>
        <v>9.0700000000000021</v>
      </c>
      <c r="J9" s="267">
        <f>'[2]4'!$P$36</f>
        <v>3.1999999999999997</v>
      </c>
      <c r="K9" s="272">
        <f>'[2]4'!$P$9</f>
        <v>128</v>
      </c>
      <c r="L9" s="272">
        <f>'[2]4'!$P$31</f>
        <v>109.66666666666667</v>
      </c>
      <c r="M9" s="272">
        <f>'[2]4'!$P$7</f>
        <v>74</v>
      </c>
      <c r="N9" s="272">
        <f>'[2]4'!$P$29</f>
        <v>56</v>
      </c>
      <c r="O9" s="272">
        <f>'[2]4'!$P$30</f>
        <v>6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72</v>
      </c>
      <c r="C10" s="154">
        <f>'[1]5'!$F$5</f>
        <v>1</v>
      </c>
      <c r="D10" s="136">
        <f>'[2]5'!$P$33</f>
        <v>25.833333333333332</v>
      </c>
      <c r="E10" s="271">
        <f>'[2]5'!$P$14</f>
        <v>7.38</v>
      </c>
      <c r="F10" s="269">
        <f>'[2]5'!$P$23</f>
        <v>2.6383333333333332</v>
      </c>
      <c r="G10" s="266">
        <f>'[2]5'!$P$34</f>
        <v>0.10216666666666667</v>
      </c>
      <c r="H10" s="267">
        <f>'[2]5'!$P$10</f>
        <v>8.1999999999999993</v>
      </c>
      <c r="I10" s="268">
        <f>'[2]5'!$P$32</f>
        <v>8.8766666666666669</v>
      </c>
      <c r="J10" s="267">
        <f>'[2]5'!$P$36</f>
        <v>3.3066666666666671</v>
      </c>
      <c r="K10" s="272">
        <f>'[2]5'!$P$9</f>
        <v>73</v>
      </c>
      <c r="L10" s="272">
        <f>'[2]5'!$P$31</f>
        <v>124.33333333333333</v>
      </c>
      <c r="M10" s="272">
        <f>'[2]5'!$P$7</f>
        <v>104</v>
      </c>
      <c r="N10" s="272">
        <f>'[2]5'!$P$29</f>
        <v>64.666666666666671</v>
      </c>
      <c r="O10" s="272">
        <f>'[2]5'!$P$30</f>
        <v>7.333333333333333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0</v>
      </c>
      <c r="C11" s="154">
        <f>'[1]6'!$F$5</f>
        <v>0</v>
      </c>
      <c r="D11" s="136">
        <f>'[2]6'!$P$33</f>
        <v>25.333333333333332</v>
      </c>
      <c r="E11" s="271">
        <f>'[2]6'!$P$14</f>
        <v>8.19</v>
      </c>
      <c r="F11" s="269">
        <f>'[2]6'!$P$23</f>
        <v>2.2799999999999998</v>
      </c>
      <c r="G11" s="266">
        <f>'[2]6'!$P$34</f>
        <v>0.10333333333333333</v>
      </c>
      <c r="H11" s="267">
        <f>'[2]6'!$P$10</f>
        <v>8.23</v>
      </c>
      <c r="I11" s="268">
        <f>'[2]6'!$P$32</f>
        <v>8.9650000000000016</v>
      </c>
      <c r="J11" s="267">
        <f>'[2]6'!$P$36</f>
        <v>3.1091666666666669</v>
      </c>
      <c r="K11" s="272">
        <f>'[2]6'!$P$9</f>
        <v>105</v>
      </c>
      <c r="L11" s="272">
        <f>'[2]6'!$P$31</f>
        <v>116</v>
      </c>
      <c r="M11" s="272">
        <f>'[2]6'!$P$7</f>
        <v>78</v>
      </c>
      <c r="N11" s="272">
        <f>'[2]6'!$P$29</f>
        <v>56.333333333333336</v>
      </c>
      <c r="O11" s="272">
        <f>'[2]6'!$P$30</f>
        <v>6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81</v>
      </c>
      <c r="C12" s="154">
        <f>'[1]7'!$F$5</f>
        <v>0</v>
      </c>
      <c r="D12" s="136">
        <f>'[2]7'!$P$33</f>
        <v>23.833333333333332</v>
      </c>
      <c r="E12" s="271">
        <f>'[2]7'!$P$14</f>
        <v>8.32</v>
      </c>
      <c r="F12" s="269">
        <f>'[2]7'!$P$23</f>
        <v>2.3649999999999998</v>
      </c>
      <c r="G12" s="266">
        <f>'[2]7'!$P$34</f>
        <v>0.104</v>
      </c>
      <c r="H12" s="267">
        <f>'[2]7'!$P$10</f>
        <v>8.2100000000000009</v>
      </c>
      <c r="I12" s="268">
        <f>'[2]7'!$P$32</f>
        <v>9.038333333333334</v>
      </c>
      <c r="J12" s="267">
        <f>'[2]7'!$P$36</f>
        <v>3.52</v>
      </c>
      <c r="K12" s="272">
        <f>'[2]7'!$P$9</f>
        <v>127</v>
      </c>
      <c r="L12" s="272">
        <f>'[2]7'!$P$31</f>
        <v>120</v>
      </c>
      <c r="M12" s="272">
        <f>'[2]7'!$P$7</f>
        <v>78</v>
      </c>
      <c r="N12" s="272">
        <f>'[2]7'!$P$29</f>
        <v>66.666666666666671</v>
      </c>
      <c r="O12" s="272">
        <f>'[2]7'!$P$30</f>
        <v>6.333333333333333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75</v>
      </c>
      <c r="C13" s="154">
        <f>'[1]8'!$F$5</f>
        <v>0</v>
      </c>
      <c r="D13" s="136">
        <f>'[2]8'!$P$33</f>
        <v>26</v>
      </c>
      <c r="E13" s="271">
        <f>'[2]8'!$P$14</f>
        <v>9.2799999999999994</v>
      </c>
      <c r="F13" s="269">
        <f>'[2]8'!$P$23</f>
        <v>2.3433333333333333</v>
      </c>
      <c r="G13" s="266">
        <f>'[2]8'!$P$34</f>
        <v>9.1166666666666674E-2</v>
      </c>
      <c r="H13" s="267">
        <f>'[2]8'!$P$10</f>
        <v>8.39</v>
      </c>
      <c r="I13" s="268">
        <f>'[2]8'!$P$32</f>
        <v>9.0683333333333334</v>
      </c>
      <c r="J13" s="267">
        <f>'[2]8'!$P$36</f>
        <v>3.2008333333333332</v>
      </c>
      <c r="K13" s="272">
        <f>'[2]8'!$P$9</f>
        <v>105</v>
      </c>
      <c r="L13" s="272">
        <f>'[2]8'!$P$31</f>
        <v>114.66666666666667</v>
      </c>
      <c r="M13" s="272">
        <f>'[2]8'!$P$7</f>
        <v>73</v>
      </c>
      <c r="N13" s="272">
        <f>'[2]8'!$P$29</f>
        <v>51.666666666666664</v>
      </c>
      <c r="O13" s="272">
        <f>'[2]8'!$P$30</f>
        <v>8.3333333333333339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57</v>
      </c>
      <c r="C14" s="154">
        <f>'[1]9'!$F$5</f>
        <v>0.8</v>
      </c>
      <c r="D14" s="136">
        <f>'[2]9'!$P$33</f>
        <v>25.833333333333332</v>
      </c>
      <c r="E14" s="271">
        <f>'[2]9'!$P$14</f>
        <v>8.68</v>
      </c>
      <c r="F14" s="269">
        <f>'[2]9'!$P$23</f>
        <v>2.9166666666666665</v>
      </c>
      <c r="G14" s="266">
        <f>'[2]9'!$P$34</f>
        <v>0.10666666666666665</v>
      </c>
      <c r="H14" s="267">
        <f>'[2]9'!$P$10</f>
        <v>8.1999999999999993</v>
      </c>
      <c r="I14" s="268">
        <f>'[2]9'!$P$32</f>
        <v>8.7900000000000009</v>
      </c>
      <c r="J14" s="267">
        <f>'[2]9'!$P$36</f>
        <v>3.1908333333333334</v>
      </c>
      <c r="K14" s="272">
        <f>'[2]9'!$P$9</f>
        <v>110</v>
      </c>
      <c r="L14" s="272">
        <f>'[2]9'!$P$31</f>
        <v>117</v>
      </c>
      <c r="M14" s="272">
        <f>'[2]9'!$P$7</f>
        <v>80</v>
      </c>
      <c r="N14" s="272">
        <f>'[2]9'!$P$29</f>
        <v>67.333333333333329</v>
      </c>
      <c r="O14" s="272">
        <f>'[2]9'!$P$30</f>
        <v>2.6666666666666665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64</v>
      </c>
      <c r="C15" s="154">
        <f>'[1]10'!$F$5</f>
        <v>0</v>
      </c>
      <c r="D15" s="136">
        <f>'[2]10'!$P$33</f>
        <v>24.666666666666668</v>
      </c>
      <c r="E15" s="271">
        <f>'[2]10'!$P$14</f>
        <v>9.74</v>
      </c>
      <c r="F15" s="269">
        <f>'[2]10'!$P$23</f>
        <v>2.8525</v>
      </c>
      <c r="G15" s="266">
        <f>'[2]10'!$P$34</f>
        <v>0.10366666666666664</v>
      </c>
      <c r="H15" s="267">
        <f>'[2]10'!$P$10</f>
        <v>8.4700000000000006</v>
      </c>
      <c r="I15" s="268">
        <f>'[2]10'!$P$32</f>
        <v>8.9583333333333339</v>
      </c>
      <c r="J15" s="267">
        <f>'[2]10'!$P$36</f>
        <v>2.9316666666666666</v>
      </c>
      <c r="K15" s="272">
        <f>'[2]10'!$P$9</f>
        <v>117</v>
      </c>
      <c r="L15" s="272">
        <f>'[2]10'!$P$31</f>
        <v>126</v>
      </c>
      <c r="M15" s="272">
        <f>'[2]10'!$P$7</f>
        <v>75</v>
      </c>
      <c r="N15" s="272">
        <f>'[2]10'!$P$29</f>
        <v>60.333333333333336</v>
      </c>
      <c r="O15" s="272">
        <f>'[2]10'!$P$30</f>
        <v>7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69</v>
      </c>
      <c r="C16" s="154">
        <f>'[1]11'!$F$5</f>
        <v>0</v>
      </c>
      <c r="D16" s="136">
        <f>'[2]11'!$P$33</f>
        <v>24</v>
      </c>
      <c r="E16" s="271">
        <f>'[2]11'!$P$14</f>
        <v>9.2200000000000006</v>
      </c>
      <c r="F16" s="269">
        <f>'[2]11'!$P$23</f>
        <v>2.6766666666666672</v>
      </c>
      <c r="G16" s="266">
        <f>'[2]11'!$P$34</f>
        <v>7.7166666666666675E-2</v>
      </c>
      <c r="H16" s="267">
        <f>'[2]11'!$P$10</f>
        <v>8.65</v>
      </c>
      <c r="I16" s="268">
        <f>'[2]11'!$P$32</f>
        <v>9.0549999999999997</v>
      </c>
      <c r="J16" s="267">
        <f>'[2]11'!$P$36</f>
        <v>2.65</v>
      </c>
      <c r="K16" s="272">
        <f>'[2]11'!$P$9</f>
        <v>125</v>
      </c>
      <c r="L16" s="272">
        <f>'[2]11'!$P$31</f>
        <v>120.66666666666667</v>
      </c>
      <c r="M16" s="272">
        <f>'[2]11'!$P$7</f>
        <v>90</v>
      </c>
      <c r="N16" s="272">
        <f>'[2]11'!$P$29</f>
        <v>56.666666666666664</v>
      </c>
      <c r="O16" s="272">
        <f>'[2]11'!$P$30</f>
        <v>8.3333333333333339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76</v>
      </c>
      <c r="C17" s="154">
        <f>'[1]12'!$F$5</f>
        <v>0</v>
      </c>
      <c r="D17" s="136">
        <f>'[2]12'!$P$33</f>
        <v>24</v>
      </c>
      <c r="E17" s="271">
        <f>'[2]12'!$P$14</f>
        <v>8.86</v>
      </c>
      <c r="F17" s="269">
        <f>'[2]12'!$P$23</f>
        <v>3.1616666666666666</v>
      </c>
      <c r="G17" s="266">
        <f>'[2]12'!$P$34</f>
        <v>8.6833333333333318E-2</v>
      </c>
      <c r="H17" s="267">
        <f>'[2]12'!$P$10</f>
        <v>8.57</v>
      </c>
      <c r="I17" s="268">
        <f>'[2]12'!$P$32</f>
        <v>9.0399999999999991</v>
      </c>
      <c r="J17" s="267">
        <f>'[2]12'!$P$36</f>
        <v>3.1425000000000001</v>
      </c>
      <c r="K17" s="272">
        <f>'[2]12'!$P$9</f>
        <v>128</v>
      </c>
      <c r="L17" s="272">
        <f>'[2]12'!$P$31</f>
        <v>117.66666666666667</v>
      </c>
      <c r="M17" s="272">
        <f>'[2]12'!$P$7</f>
        <v>92</v>
      </c>
      <c r="N17" s="272">
        <f>'[2]12'!$P$29</f>
        <v>56</v>
      </c>
      <c r="O17" s="272">
        <f>'[2]12'!$P$30</f>
        <v>6.666666666666667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75</v>
      </c>
      <c r="C18" s="154">
        <f>'[1]13'!$F$5</f>
        <v>0</v>
      </c>
      <c r="D18" s="136">
        <f>'[2]13'!$P$33</f>
        <v>24.666666666666668</v>
      </c>
      <c r="E18" s="271">
        <f>'[2]13'!$P$14</f>
        <v>7.06</v>
      </c>
      <c r="F18" s="269">
        <f>'[2]13'!$P$23</f>
        <v>3.0439999999999996</v>
      </c>
      <c r="G18" s="266">
        <f>'[2]13'!$P$34</f>
        <v>9.8166666666666666E-2</v>
      </c>
      <c r="H18" s="267">
        <f>'[2]13'!$P$10</f>
        <v>9.14</v>
      </c>
      <c r="I18" s="268">
        <f>'[2]13'!$P$32</f>
        <v>8.9683333333333337</v>
      </c>
      <c r="J18" s="267">
        <f>'[2]13'!$P$36</f>
        <v>3.6716666666666664</v>
      </c>
      <c r="K18" s="272">
        <f>'[2]13'!$P$9</f>
        <v>125</v>
      </c>
      <c r="L18" s="272">
        <f>'[2]13'!$P$31</f>
        <v>123.66666666666667</v>
      </c>
      <c r="M18" s="272">
        <f>'[2]13'!$P$7</f>
        <v>76</v>
      </c>
      <c r="N18" s="272">
        <f>'[2]13'!$P$29</f>
        <v>65</v>
      </c>
      <c r="O18" s="272">
        <f>'[2]13'!$P$30</f>
        <v>7.666666666666667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75</v>
      </c>
      <c r="C19" s="154">
        <f>'[1]14'!$F$5</f>
        <v>0</v>
      </c>
      <c r="D19" s="136">
        <f>'[2]14'!$P$33</f>
        <v>24.5</v>
      </c>
      <c r="E19" s="271">
        <f>'[2]14'!$P$14</f>
        <v>7.16</v>
      </c>
      <c r="F19" s="269">
        <f>'[2]14'!$P$23</f>
        <v>2.7733333333333334</v>
      </c>
      <c r="G19" s="266">
        <f>'[2]14'!$P$34</f>
        <v>7.9666666666666677E-2</v>
      </c>
      <c r="H19" s="267">
        <f>'[2]14'!$P$10</f>
        <v>8.98</v>
      </c>
      <c r="I19" s="268">
        <f>'[2]14'!$P$32</f>
        <v>9.0916666666666668</v>
      </c>
      <c r="J19" s="267">
        <f>'[2]14'!$P$36</f>
        <v>3.5758333333333336</v>
      </c>
      <c r="K19" s="272">
        <f>'[2]14'!$P$9</f>
        <v>113</v>
      </c>
      <c r="L19" s="272">
        <f>'[2]14'!$P$31</f>
        <v>128.66666666666666</v>
      </c>
      <c r="M19" s="272">
        <f>'[2]14'!$P$7</f>
        <v>70</v>
      </c>
      <c r="N19" s="272">
        <f>'[2]14'!$P$29</f>
        <v>57.666666666666664</v>
      </c>
      <c r="O19" s="272">
        <f>'[2]14'!$P$30</f>
        <v>7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78</v>
      </c>
      <c r="C20" s="154">
        <f>'[1]15'!$F$5</f>
        <v>0</v>
      </c>
      <c r="D20" s="136">
        <f>'[2]15'!$P$33</f>
        <v>24.833333333333332</v>
      </c>
      <c r="E20" s="271">
        <f>'[2]15'!$P$14</f>
        <v>5.48</v>
      </c>
      <c r="F20" s="269">
        <f>'[2]15'!$P$23</f>
        <v>2.7216666666666671</v>
      </c>
      <c r="G20" s="266">
        <f>'[2]15'!$P$34</f>
        <v>9.0333333333333321E-2</v>
      </c>
      <c r="H20" s="267">
        <f>'[2]15'!$P$10</f>
        <v>9.11</v>
      </c>
      <c r="I20" s="268">
        <f>'[2]15'!$P$32</f>
        <v>9.0516666666666676</v>
      </c>
      <c r="J20" s="267">
        <f>'[2]15'!$P$36</f>
        <v>3.4641666666666668</v>
      </c>
      <c r="K20" s="272">
        <f>'[2]15'!$P$9</f>
        <v>106</v>
      </c>
      <c r="L20" s="272">
        <f>'[2]15'!$P$31</f>
        <v>116.33333333333333</v>
      </c>
      <c r="M20" s="272">
        <f>'[2]15'!$P$7</f>
        <v>68</v>
      </c>
      <c r="N20" s="272">
        <f>'[2]15'!$P$29</f>
        <v>54</v>
      </c>
      <c r="O20" s="272">
        <f>'[2]15'!$P$30</f>
        <v>6.333333333333333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'[2]16'!$P$33</f>
        <v>25.166666666666668</v>
      </c>
      <c r="E21" s="271">
        <f>'[2]16'!$P$14</f>
        <v>6.56</v>
      </c>
      <c r="F21" s="269">
        <f>'[2]16'!$P$23</f>
        <v>2.9499999999999997</v>
      </c>
      <c r="G21" s="266">
        <f>'[2]16'!$P$34</f>
        <v>0.10249999999999999</v>
      </c>
      <c r="H21" s="267">
        <f>'[2]16'!$P$10</f>
        <v>9.08</v>
      </c>
      <c r="I21" s="268">
        <f>'[2]16'!$P$32</f>
        <v>9.0399999999999991</v>
      </c>
      <c r="J21" s="267">
        <f>'[2]16'!$P$36</f>
        <v>3.5216666666666669</v>
      </c>
      <c r="K21" s="272">
        <f>'[2]16'!$P$9</f>
        <v>85</v>
      </c>
      <c r="L21" s="272">
        <f>'[2]16'!$P$31</f>
        <v>118</v>
      </c>
      <c r="M21" s="272">
        <f>'[2]16'!$P$7</f>
        <v>64</v>
      </c>
      <c r="N21" s="272">
        <f>'[2]16'!$P$29</f>
        <v>56</v>
      </c>
      <c r="O21" s="272">
        <f>'[2]16'!$P$30</f>
        <v>8.3333333333333339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71</v>
      </c>
      <c r="C22" s="154">
        <f>'[1]17'!$F$5</f>
        <v>0</v>
      </c>
      <c r="D22" s="136">
        <f>'[2]17'!$P$33</f>
        <v>24.833333333333332</v>
      </c>
      <c r="E22" s="271">
        <f>'[2]17'!$P$14</f>
        <v>3.75</v>
      </c>
      <c r="F22" s="269">
        <f>'[2]17'!$P$23</f>
        <v>3.0183333333333331</v>
      </c>
      <c r="G22" s="266">
        <f>'[2]17'!$P$34</f>
        <v>0.10716666666666667</v>
      </c>
      <c r="H22" s="267">
        <f>'[2]17'!$P$10</f>
        <v>8.89</v>
      </c>
      <c r="I22" s="268">
        <f>'[2]17'!$P$32</f>
        <v>8.8416666666666668</v>
      </c>
      <c r="J22" s="267">
        <f>'[2]17'!$P$36</f>
        <v>3.7183333333333333</v>
      </c>
      <c r="K22" s="272">
        <f>'[2]17'!$P$9</f>
        <v>135</v>
      </c>
      <c r="L22" s="272">
        <f>'[2]17'!$P$31</f>
        <v>117.66666666666667</v>
      </c>
      <c r="M22" s="272">
        <f>'[2]17'!$P$7</f>
        <v>65</v>
      </c>
      <c r="N22" s="272">
        <f>'[2]17'!$P$29</f>
        <v>57</v>
      </c>
      <c r="O22" s="272">
        <f>'[2]17'!$P$30</f>
        <v>6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71</v>
      </c>
      <c r="C23" s="154">
        <f>'[1]18'!$F$5</f>
        <v>0</v>
      </c>
      <c r="D23" s="136">
        <f>'[2]18'!$P$33</f>
        <v>24.833333333333332</v>
      </c>
      <c r="E23" s="271">
        <f>'[2]18'!$P$14</f>
        <v>7.14</v>
      </c>
      <c r="F23" s="269">
        <f>'[2]18'!$P$23</f>
        <v>2.5649999999999999</v>
      </c>
      <c r="G23" s="266">
        <f>'[2]18'!$P$34</f>
        <v>0.125</v>
      </c>
      <c r="H23" s="267">
        <f>'[2]18'!$P$10</f>
        <v>8.9499999999999993</v>
      </c>
      <c r="I23" s="268">
        <f>'[2]18'!$P$32</f>
        <v>8.831666666666667</v>
      </c>
      <c r="J23" s="267">
        <f>'[2]18'!$P$36</f>
        <v>4.104166666666667</v>
      </c>
      <c r="K23" s="272">
        <f>'[2]18'!$P$9</f>
        <v>100</v>
      </c>
      <c r="L23" s="272">
        <f>'[2]18'!$P$31</f>
        <v>111.66666666666667</v>
      </c>
      <c r="M23" s="272">
        <f>'[2]18'!$P$7</f>
        <v>63</v>
      </c>
      <c r="N23" s="272">
        <f>'[2]18'!$P$29</f>
        <v>53</v>
      </c>
      <c r="O23" s="272">
        <f>'[2]18'!$P$30</f>
        <v>5.666666666666667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80</v>
      </c>
      <c r="C24" s="154">
        <f>'[1]19'!$F$5</f>
        <v>0</v>
      </c>
      <c r="D24" s="136">
        <f>'[2]19'!$P$33</f>
        <v>23.666666666666668</v>
      </c>
      <c r="E24" s="271">
        <f>'[2]19'!$P$14</f>
        <v>7.49</v>
      </c>
      <c r="F24" s="269">
        <f>'[2]19'!$P$23</f>
        <v>2.9449999999999998</v>
      </c>
      <c r="G24" s="266">
        <f>'[2]19'!$P$34</f>
        <v>0.11383333333333333</v>
      </c>
      <c r="H24" s="267">
        <f>'[2]19'!$P$10</f>
        <v>8.9600000000000009</v>
      </c>
      <c r="I24" s="268">
        <f>'[2]19'!$P$32</f>
        <v>8.8666666666666654</v>
      </c>
      <c r="J24" s="267">
        <f>'[2]19'!$P$36</f>
        <v>3.7299999999999991</v>
      </c>
      <c r="K24" s="272">
        <f>'[2]19'!$P$9</f>
        <v>97</v>
      </c>
      <c r="L24" s="272">
        <f>'[2]19'!$P$31</f>
        <v>133.33333333333334</v>
      </c>
      <c r="M24" s="272">
        <f>'[2]19'!$P$7</f>
        <v>65</v>
      </c>
      <c r="N24" s="272">
        <f>'[2]19'!$P$29</f>
        <v>60.333333333333336</v>
      </c>
      <c r="O24" s="272">
        <f>'[2]19'!$P$30</f>
        <v>7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71</v>
      </c>
      <c r="C25" s="154">
        <f>'[1]20'!$F$5</f>
        <v>0</v>
      </c>
      <c r="D25" s="136">
        <f>'[2]20'!$P$33</f>
        <v>22.5</v>
      </c>
      <c r="E25" s="271">
        <f>'[2]20'!$P$14</f>
        <v>7.58</v>
      </c>
      <c r="F25" s="269">
        <f>'[2]20'!$P$23</f>
        <v>2.7749999999999999</v>
      </c>
      <c r="G25" s="266">
        <f>'[2]20'!$P$34</f>
        <v>9.0500000000000011E-2</v>
      </c>
      <c r="H25" s="267">
        <f>'[2]20'!$P$10</f>
        <v>8.69</v>
      </c>
      <c r="I25" s="268">
        <f>'[2]20'!$P$32</f>
        <v>8.8566666666666674</v>
      </c>
      <c r="J25" s="267">
        <f>'[2]20'!$P$36</f>
        <v>3.4350000000000005</v>
      </c>
      <c r="K25" s="272">
        <f>'[2]20'!$P$9</f>
        <v>132</v>
      </c>
      <c r="L25" s="272">
        <f>'[2]20'!$P$31</f>
        <v>121.66666666666667</v>
      </c>
      <c r="M25" s="272">
        <f>'[2]20'!$P$7</f>
        <v>70</v>
      </c>
      <c r="N25" s="272">
        <f>'[2]20'!$P$29</f>
        <v>56</v>
      </c>
      <c r="O25" s="272">
        <f>'[2]20'!$P$30</f>
        <v>10.666666666666666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67</v>
      </c>
      <c r="C26" s="154">
        <f>'[1]21'!$F$5</f>
        <v>1</v>
      </c>
      <c r="D26" s="136">
        <f>'[2]21'!$P$33</f>
        <v>23.5</v>
      </c>
      <c r="E26" s="271">
        <f>'[2]20'!$P$14</f>
        <v>7.58</v>
      </c>
      <c r="F26" s="269">
        <f>'[2]21'!$P$23</f>
        <v>3.1300000000000003</v>
      </c>
      <c r="G26" s="266">
        <f>'[2]21'!$P$34</f>
        <v>0.10183333333333333</v>
      </c>
      <c r="H26" s="267">
        <f>'[2]21'!$P$10</f>
        <v>8.25</v>
      </c>
      <c r="I26" s="268">
        <f>'[2]21'!$P$32</f>
        <v>8.7383333333333315</v>
      </c>
      <c r="J26" s="267">
        <f>'[2]21'!$P$36</f>
        <v>3.6108333333333333</v>
      </c>
      <c r="K26" s="272">
        <f>'[2]21'!$P$9</f>
        <v>119</v>
      </c>
      <c r="L26" s="272">
        <f>'[2]21'!$P$31</f>
        <v>125</v>
      </c>
      <c r="M26" s="272">
        <f>'[2]21'!$P$7</f>
        <v>80</v>
      </c>
      <c r="N26" s="272">
        <f>'[2]21'!$P$29</f>
        <v>64</v>
      </c>
      <c r="O26" s="272">
        <f>'[2]21'!$P$30</f>
        <v>5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68</v>
      </c>
      <c r="C27" s="154">
        <f>'[1]22'!$F$5</f>
        <v>1</v>
      </c>
      <c r="D27" s="136">
        <f>'[2]22'!$P$33</f>
        <v>24.166666666666668</v>
      </c>
      <c r="E27" s="271">
        <f>'[2]22'!$P$14</f>
        <v>7.5</v>
      </c>
      <c r="F27" s="269">
        <f>'[2]22'!$P$23</f>
        <v>3.2499999999999996</v>
      </c>
      <c r="G27" s="266">
        <f>'[2]22'!$P$34</f>
        <v>0.10483333333333332</v>
      </c>
      <c r="H27" s="267">
        <f>'[2]22'!$P$10</f>
        <v>8.1199999999999992</v>
      </c>
      <c r="I27" s="268">
        <f>'[2]22'!$P$32</f>
        <v>8.7966666666666669</v>
      </c>
      <c r="J27" s="267">
        <f>'[2]22'!$P$36</f>
        <v>3.2350000000000008</v>
      </c>
      <c r="K27" s="272">
        <f>'[2]22'!$P$9</f>
        <v>124</v>
      </c>
      <c r="L27" s="272">
        <f>'[2]22'!$P$31</f>
        <v>117</v>
      </c>
      <c r="M27" s="272">
        <f>'[2]22'!$P$7</f>
        <v>86</v>
      </c>
      <c r="N27" s="272">
        <f>'[2]22'!$P$29</f>
        <v>54.333333333333336</v>
      </c>
      <c r="O27" s="272">
        <f>'[2]22'!$P$30</f>
        <v>6.333333333333333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69</v>
      </c>
      <c r="C28" s="154">
        <f>'[1]23'!$F$5</f>
        <v>2</v>
      </c>
      <c r="D28" s="136">
        <f>'[2]23'!$P$33</f>
        <v>23.166666666666668</v>
      </c>
      <c r="E28" s="271">
        <f>'[2]23'!$P$14</f>
        <v>8.2899999999999991</v>
      </c>
      <c r="F28" s="269">
        <f>'[2]23'!$P$23</f>
        <v>3.47</v>
      </c>
      <c r="G28" s="266">
        <f>'[2]23'!$P$34</f>
        <v>0.14649999999999999</v>
      </c>
      <c r="H28" s="267">
        <f>'[2]23'!$P$10</f>
        <v>8.31</v>
      </c>
      <c r="I28" s="268">
        <f>'[2]23'!$P$32</f>
        <v>8.9383333333333326</v>
      </c>
      <c r="J28" s="267">
        <f>'[2]23'!$P$36</f>
        <v>3.2133333333333334</v>
      </c>
      <c r="K28" s="272">
        <f>'[2]23'!$P$9</f>
        <v>150</v>
      </c>
      <c r="L28" s="272">
        <f>'[2]23'!$P$31</f>
        <v>117</v>
      </c>
      <c r="M28" s="272">
        <f>'[2]23'!$P$7</f>
        <v>80</v>
      </c>
      <c r="N28" s="272">
        <f>'[2]23'!$P$29</f>
        <v>54.333333333333336</v>
      </c>
      <c r="O28" s="272">
        <f>'[2]23'!$P$30</f>
        <v>10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66</v>
      </c>
      <c r="C29" s="154">
        <f>'[1]24'!$F$5</f>
        <v>1</v>
      </c>
      <c r="D29" s="136">
        <f>'[2]24'!$P$33</f>
        <v>22.5</v>
      </c>
      <c r="E29" s="271">
        <f>'[2]24'!$P$14</f>
        <v>7.32</v>
      </c>
      <c r="F29" s="269">
        <f>'[2]24'!$P$23</f>
        <v>3.1749999999999994</v>
      </c>
      <c r="G29" s="266">
        <f>'[2]24'!$P$34</f>
        <v>8.1166666666666651E-2</v>
      </c>
      <c r="H29" s="267">
        <f>'[2]24'!$P$10</f>
        <v>8.17</v>
      </c>
      <c r="I29" s="268">
        <f>'[2]24'!$P$32</f>
        <v>8.5766666666666662</v>
      </c>
      <c r="J29" s="267">
        <f>'[2]24'!$P$36</f>
        <v>2.6949999999999998</v>
      </c>
      <c r="K29" s="272">
        <f>'[2]24'!$P$9</f>
        <v>109</v>
      </c>
      <c r="L29" s="272">
        <f>'[2]24'!$P$31</f>
        <v>122</v>
      </c>
      <c r="M29" s="272">
        <f>'[2]24'!$P$7</f>
        <v>75</v>
      </c>
      <c r="N29" s="272">
        <f>'[2]24'!$P$29</f>
        <v>61</v>
      </c>
      <c r="O29" s="272">
        <f>'[2]24'!$P$30</f>
        <v>3.3333333333333335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v>65</v>
      </c>
      <c r="C30" s="154">
        <f>'[1]25'!$F$5</f>
        <v>0</v>
      </c>
      <c r="D30" s="136">
        <f>'[2]25'!$P$33</f>
        <v>22.5</v>
      </c>
      <c r="E30" s="271">
        <f>'[2]25'!$P$14</f>
        <v>8.9499999999999993</v>
      </c>
      <c r="F30" s="269">
        <f>'[2]25'!$P$23</f>
        <v>2.8633333333333333</v>
      </c>
      <c r="G30" s="266">
        <f>'[2]25'!$P$34</f>
        <v>0.10883333333333332</v>
      </c>
      <c r="H30" s="267">
        <f>'[2]25'!$P$10</f>
        <v>7.93</v>
      </c>
      <c r="I30" s="268">
        <f>'[2]25'!$P$32</f>
        <v>8.4366666666666674</v>
      </c>
      <c r="J30" s="267">
        <f>'[2]25'!$P$36</f>
        <v>3.3033333333333332</v>
      </c>
      <c r="K30" s="272">
        <f>'[2]25'!$P$9</f>
        <v>115</v>
      </c>
      <c r="L30" s="272">
        <f>'[2]25'!$P$31</f>
        <v>125.66666666666667</v>
      </c>
      <c r="M30" s="272">
        <f>'[2]25'!$P$7</f>
        <v>75</v>
      </c>
      <c r="N30" s="272">
        <f>'[2]25'!$P$29</f>
        <v>60.333333333333336</v>
      </c>
      <c r="O30" s="272">
        <f>'[2]25'!$P$30</f>
        <v>4.333333333333333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v>75</v>
      </c>
      <c r="C31" s="154">
        <f>'[1]26'!$F$5</f>
        <v>0</v>
      </c>
      <c r="D31" s="136">
        <f>'[2]26'!$P$33</f>
        <v>22.833333333333332</v>
      </c>
      <c r="E31" s="271">
        <f>'[2]26'!$P$14</f>
        <v>9.01</v>
      </c>
      <c r="F31" s="269">
        <f>'[2]26'!$P$23</f>
        <v>2.94</v>
      </c>
      <c r="G31" s="266">
        <f>'[2]26'!$P$34</f>
        <v>0.10516666666666664</v>
      </c>
      <c r="H31" s="267">
        <f>'[2]26'!$P$10</f>
        <v>8.16</v>
      </c>
      <c r="I31" s="268">
        <f>'[2]26'!$P$32</f>
        <v>8.6433333333333326</v>
      </c>
      <c r="J31" s="267">
        <f>'[2]26'!$P$36</f>
        <v>3.0250000000000004</v>
      </c>
      <c r="K31" s="272">
        <f>'[2]26'!$P$9</f>
        <v>105</v>
      </c>
      <c r="L31" s="272">
        <f>'[2]26'!$P$31</f>
        <v>128</v>
      </c>
      <c r="M31" s="272">
        <f>'[2]26'!$P$7</f>
        <v>79</v>
      </c>
      <c r="N31" s="272">
        <f>'[2]26'!$P$29</f>
        <v>66.333333333333329</v>
      </c>
      <c r="O31" s="272">
        <f>'[2]26'!$P$30</f>
        <v>7.333333333333333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79</v>
      </c>
      <c r="C32" s="154">
        <f>'[1]27'!$F$5</f>
        <v>0</v>
      </c>
      <c r="D32" s="136">
        <f>'[2]27'!$P$33</f>
        <v>23.333333333333332</v>
      </c>
      <c r="E32" s="271">
        <f>'[2]27'!$P$14</f>
        <v>8.8699999999999992</v>
      </c>
      <c r="F32" s="269">
        <f>'[2]27'!$P$23</f>
        <v>3.6624999999999996</v>
      </c>
      <c r="G32" s="266">
        <f>'[2]27'!$P$34</f>
        <v>0.11399999999999999</v>
      </c>
      <c r="H32" s="267">
        <f>'[2]27'!$P$10</f>
        <v>8.41</v>
      </c>
      <c r="I32" s="268">
        <f>'[2]27'!$P$32</f>
        <v>8.3550000000000004</v>
      </c>
      <c r="J32" s="267">
        <f>'[2]27'!$P$36</f>
        <v>30.142500000000002</v>
      </c>
      <c r="K32" s="272">
        <f>'[2]27'!$P$9</f>
        <v>102</v>
      </c>
      <c r="L32" s="272">
        <f>'[2]27'!$P$31</f>
        <v>134.66666666666666</v>
      </c>
      <c r="M32" s="272">
        <f>'[2]27'!$P$7</f>
        <v>67</v>
      </c>
      <c r="N32" s="272">
        <f>'[2]27'!$P$29</f>
        <v>71.666666666666671</v>
      </c>
      <c r="O32" s="272">
        <f>'[2]27'!$P$30</f>
        <v>3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48</v>
      </c>
      <c r="C33" s="154">
        <f>'[1]28'!$F$5</f>
        <v>1</v>
      </c>
      <c r="D33" s="136">
        <f>'[2]28'!$P$33</f>
        <v>22.5</v>
      </c>
      <c r="E33" s="271">
        <f>'[2]28'!$P$14</f>
        <v>10</v>
      </c>
      <c r="F33" s="269">
        <f>'[2]28'!$P$23</f>
        <v>3.043333333333333</v>
      </c>
      <c r="G33" s="266">
        <f>'[2]28'!$P$34</f>
        <v>7.6333333333333322E-2</v>
      </c>
      <c r="H33" s="267">
        <f>'[2]28'!$P$10</f>
        <v>8.61</v>
      </c>
      <c r="I33" s="268">
        <f>'[2]28'!$P$32</f>
        <v>8.625</v>
      </c>
      <c r="J33" s="267">
        <f>'[2]28'!$P$36</f>
        <v>3.9733333333333332</v>
      </c>
      <c r="K33" s="272">
        <f>'[2]28'!$P$9</f>
        <v>106</v>
      </c>
      <c r="L33" s="272">
        <f>'[2]28'!$P$31</f>
        <v>131.33333333333334</v>
      </c>
      <c r="M33" s="272">
        <f>'[2]28'!$P$7</f>
        <v>85</v>
      </c>
      <c r="N33" s="272">
        <f>'[2]28'!$P$29</f>
        <v>69.666666666666671</v>
      </c>
      <c r="O33" s="272">
        <f>'[2]28'!$P$30</f>
        <v>2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55</v>
      </c>
      <c r="C34" s="154">
        <f>'[1]29'!$F$5</f>
        <v>0</v>
      </c>
      <c r="D34" s="136">
        <f>'[2]29'!$P$33</f>
        <v>22.666666666666668</v>
      </c>
      <c r="E34" s="271">
        <f>'[2]29'!$P$14</f>
        <v>9.14</v>
      </c>
      <c r="F34" s="269">
        <f>'[2]29'!$P$23</f>
        <v>2.3033333333333332</v>
      </c>
      <c r="G34" s="266">
        <f>'[2]29'!$P$34</f>
        <v>0.224</v>
      </c>
      <c r="H34" s="267">
        <f>'[2]29'!$P$10</f>
        <v>8.67</v>
      </c>
      <c r="I34" s="268">
        <f>'[2]29'!$P$32</f>
        <v>8.5266666666666673</v>
      </c>
      <c r="J34" s="267">
        <f>'[2]29'!$P$36</f>
        <v>3.4178333333333337</v>
      </c>
      <c r="K34" s="272">
        <f>'[2]29'!$P$9</f>
        <v>108</v>
      </c>
      <c r="L34" s="272">
        <f>'[2]29'!$P$31</f>
        <v>124.66666666666667</v>
      </c>
      <c r="M34" s="272">
        <f>'[2]29'!$P$7</f>
        <v>85</v>
      </c>
      <c r="N34" s="272">
        <f>'[2]29'!$P$29</f>
        <v>67.666666666666671</v>
      </c>
      <c r="O34" s="272">
        <f>'[2]29'!$P$30</f>
        <v>2.3333333333333335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60</v>
      </c>
      <c r="C35" s="154">
        <f>'[1]30'!$F$5</f>
        <v>0</v>
      </c>
      <c r="D35" s="136">
        <f>'[2]30'!$P$33</f>
        <v>23.166666666666668</v>
      </c>
      <c r="E35" s="271">
        <f>'[2]30'!$P$14</f>
        <v>10.4</v>
      </c>
      <c r="F35" s="269">
        <f>'[2]30'!$P$23</f>
        <v>2.9616666666666664</v>
      </c>
      <c r="G35" s="266">
        <f>'[2]30'!$P$34</f>
        <v>0.11433333333333333</v>
      </c>
      <c r="H35" s="267">
        <f>'[2]30'!$P$10</f>
        <v>8.74</v>
      </c>
      <c r="I35" s="268">
        <f>'[2]30'!$P$32</f>
        <v>8.89</v>
      </c>
      <c r="J35" s="267">
        <f>'[2]30'!$P$36</f>
        <v>3.5500000000000003</v>
      </c>
      <c r="K35" s="272">
        <f>'[2]30'!$P$9</f>
        <v>105</v>
      </c>
      <c r="L35" s="272">
        <f>'[2]30'!$P$31</f>
        <v>124.66666666666667</v>
      </c>
      <c r="M35" s="272">
        <f>'[2]30'!$P$7</f>
        <v>75</v>
      </c>
      <c r="N35" s="272">
        <f>'[2]30'!$P$29</f>
        <v>72</v>
      </c>
      <c r="O35" s="272">
        <f>'[2]30'!$P$30</f>
        <v>3.6666666666666665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0</v>
      </c>
      <c r="C36" s="154">
        <f>'[1]31'!$F$5</f>
        <v>0</v>
      </c>
      <c r="D36" s="136" t="e">
        <f>'[2]31'!$P$33</f>
        <v>#DIV/0!</v>
      </c>
      <c r="E36" s="271" t="e">
        <f>'[2]31'!$P$14</f>
        <v>#DIV/0!</v>
      </c>
      <c r="F36" s="269" t="e">
        <f>'[2]31'!$P$23</f>
        <v>#DIV/0!</v>
      </c>
      <c r="G36" s="266" t="e">
        <f>'[2]31'!$P$34</f>
        <v>#DIV/0!</v>
      </c>
      <c r="H36" s="267" t="e">
        <f>'[2]31'!$P$10</f>
        <v>#DIV/0!</v>
      </c>
      <c r="I36" s="268" t="e">
        <f>'[2]31'!$P$32</f>
        <v>#DIV/0!</v>
      </c>
      <c r="J36" s="267" t="e">
        <f>'[2]31'!$P$36</f>
        <v>#DIV/0!</v>
      </c>
      <c r="K36" s="272" t="e">
        <f>'[2]31'!$P$9</f>
        <v>#DIV/0!</v>
      </c>
      <c r="L36" s="272" t="e">
        <f>'[2]31'!$P$31</f>
        <v>#DIV/0!</v>
      </c>
      <c r="M36" s="272" t="e">
        <f>'[2]31'!$P$7</f>
        <v>#DIV/0!</v>
      </c>
      <c r="N36" s="272" t="e">
        <f>'[2]31'!$P$29</f>
        <v>#DIV/0!</v>
      </c>
      <c r="O36" s="272" t="e">
        <f>'[2]31'!$P$30</f>
        <v>#DIV/0!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17.5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65.870967741935488</v>
      </c>
      <c r="C38" s="123">
        <f>AVERAGE(C6:C36)</f>
        <v>0.56451612903225812</v>
      </c>
      <c r="D38" s="270">
        <f t="shared" ref="D38:O38" si="0">AVERAGEIF(D6:D36,"&lt;&gt;#DIV/0!")</f>
        <v>24.327777777777776</v>
      </c>
      <c r="E38" s="270">
        <f t="shared" si="0"/>
        <v>8.1146666666666665</v>
      </c>
      <c r="F38" s="270">
        <f t="shared" si="0"/>
        <v>2.8843333333333327</v>
      </c>
      <c r="G38" s="270">
        <f t="shared" si="0"/>
        <v>0.10548333333333333</v>
      </c>
      <c r="H38" s="270">
        <f t="shared" si="0"/>
        <v>8.4966666666666661</v>
      </c>
      <c r="I38" s="270">
        <f t="shared" si="0"/>
        <v>8.863944444444444</v>
      </c>
      <c r="J38" s="270">
        <f t="shared" si="0"/>
        <v>4.2267055555555553</v>
      </c>
      <c r="K38" s="270">
        <f t="shared" si="0"/>
        <v>113.73333333333333</v>
      </c>
      <c r="L38" s="270">
        <f t="shared" si="0"/>
        <v>120.4111111111111</v>
      </c>
      <c r="M38" s="270">
        <f t="shared" si="0"/>
        <v>77.233333333333334</v>
      </c>
      <c r="N38" s="270">
        <f t="shared" si="0"/>
        <v>60.05555555555555</v>
      </c>
      <c r="O38" s="270">
        <f t="shared" si="0"/>
        <v>6.1777777777777789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3.5</v>
      </c>
      <c r="D39" s="34" t="e">
        <f>MAX(D6:D36)</f>
        <v>#DIV/0!</v>
      </c>
      <c r="E39" s="123" t="e">
        <f>MAX(E6:E36)</f>
        <v>#DIV/0!</v>
      </c>
      <c r="F39" s="123" t="e">
        <f t="shared" ref="F39:O39" si="1">MAX(F6:F36)</f>
        <v>#DIV/0!</v>
      </c>
      <c r="G39" s="123" t="e">
        <f t="shared" si="1"/>
        <v>#DIV/0!</v>
      </c>
      <c r="H39" s="123" t="e">
        <f t="shared" si="1"/>
        <v>#DIV/0!</v>
      </c>
      <c r="I39" s="123" t="e">
        <f t="shared" si="1"/>
        <v>#DIV/0!</v>
      </c>
      <c r="J39" s="123" t="e">
        <f t="shared" si="1"/>
        <v>#DIV/0!</v>
      </c>
      <c r="K39" s="34" t="e">
        <f t="shared" si="1"/>
        <v>#DIV/0!</v>
      </c>
      <c r="L39" s="34" t="e">
        <f t="shared" si="1"/>
        <v>#DIV/0!</v>
      </c>
      <c r="M39" s="34" t="e">
        <f t="shared" si="1"/>
        <v>#DIV/0!</v>
      </c>
      <c r="N39" s="34" t="e">
        <f t="shared" si="1"/>
        <v>#DIV/0!</v>
      </c>
      <c r="O39" s="130" t="e">
        <f t="shared" si="1"/>
        <v>#DIV/0!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0</v>
      </c>
      <c r="C40" s="156">
        <f>MIN(C6:C36)</f>
        <v>0</v>
      </c>
      <c r="D40" s="132" t="e">
        <f>MIN(D6:D36)</f>
        <v>#DIV/0!</v>
      </c>
      <c r="E40" s="156" t="e">
        <f>MIN(E6:E36)</f>
        <v>#DIV/0!</v>
      </c>
      <c r="F40" s="156" t="e">
        <f t="shared" ref="F40:O40" si="2">MIN(F6:F36)</f>
        <v>#DIV/0!</v>
      </c>
      <c r="G40" s="156" t="e">
        <f t="shared" si="2"/>
        <v>#DIV/0!</v>
      </c>
      <c r="H40" s="156" t="e">
        <f t="shared" si="2"/>
        <v>#DIV/0!</v>
      </c>
      <c r="I40" s="156" t="e">
        <f t="shared" si="2"/>
        <v>#DIV/0!</v>
      </c>
      <c r="J40" s="156" t="e">
        <f t="shared" si="2"/>
        <v>#DIV/0!</v>
      </c>
      <c r="K40" s="132" t="e">
        <f t="shared" si="2"/>
        <v>#DIV/0!</v>
      </c>
      <c r="L40" s="132" t="e">
        <f t="shared" si="2"/>
        <v>#DIV/0!</v>
      </c>
      <c r="M40" s="132" t="e">
        <f t="shared" si="2"/>
        <v>#DIV/0!</v>
      </c>
      <c r="N40" s="132" t="e">
        <f t="shared" si="2"/>
        <v>#DIV/0!</v>
      </c>
      <c r="O40" s="133" t="e">
        <f t="shared" si="2"/>
        <v>#DIV/0!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D34" sqref="D34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6" t="s">
        <v>87</v>
      </c>
      <c r="C1" s="376"/>
      <c r="D1" s="376"/>
      <c r="E1" s="376"/>
      <c r="F1" s="376"/>
      <c r="G1" s="376"/>
      <c r="H1" s="43"/>
      <c r="I1" s="43"/>
      <c r="J1" s="43"/>
      <c r="K1" s="378" t="s">
        <v>124</v>
      </c>
      <c r="L1" s="378"/>
      <c r="M1" s="378"/>
      <c r="N1" s="43"/>
      <c r="O1" s="379"/>
      <c r="P1" s="380"/>
    </row>
    <row r="2" spans="1:21" ht="0.6" hidden="1" customHeight="1" thickBot="1" x14ac:dyDescent="0.25">
      <c r="A2" s="389" t="s">
        <v>24</v>
      </c>
      <c r="B2" s="392" t="s">
        <v>42</v>
      </c>
      <c r="C2" s="393"/>
      <c r="D2" s="393"/>
      <c r="E2" s="393"/>
      <c r="F2" s="393"/>
      <c r="G2" s="394"/>
      <c r="H2" s="381"/>
      <c r="I2" s="381"/>
      <c r="J2" s="381"/>
      <c r="K2" s="381"/>
      <c r="L2" s="381"/>
      <c r="M2" s="381"/>
      <c r="N2" s="381"/>
      <c r="O2" s="381"/>
      <c r="P2" s="382"/>
      <c r="Q2" s="24"/>
    </row>
    <row r="3" spans="1:21" ht="15" customHeight="1" thickTop="1" thickBot="1" x14ac:dyDescent="0.25">
      <c r="A3" s="390"/>
      <c r="B3" s="395" t="s">
        <v>82</v>
      </c>
      <c r="C3" s="397" t="s">
        <v>83</v>
      </c>
      <c r="D3" s="397" t="s">
        <v>43</v>
      </c>
      <c r="E3" s="397" t="s">
        <v>44</v>
      </c>
      <c r="F3" s="383" t="s">
        <v>103</v>
      </c>
      <c r="G3" s="36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86" t="s">
        <v>92</v>
      </c>
      <c r="N3" s="387"/>
      <c r="O3" s="387"/>
      <c r="P3" s="387"/>
      <c r="Q3" s="388"/>
    </row>
    <row r="4" spans="1:21" ht="27" customHeight="1" x14ac:dyDescent="0.2">
      <c r="A4" s="391"/>
      <c r="B4" s="396"/>
      <c r="C4" s="398"/>
      <c r="D4" s="398"/>
      <c r="E4" s="398"/>
      <c r="F4" s="384"/>
      <c r="G4" s="38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7</v>
      </c>
      <c r="C5" s="37">
        <v>24</v>
      </c>
      <c r="D5" s="37">
        <v>0</v>
      </c>
      <c r="E5" s="273">
        <v>0</v>
      </c>
      <c r="F5" s="159">
        <v>0</v>
      </c>
      <c r="G5" s="38">
        <v>0</v>
      </c>
      <c r="H5" s="299">
        <f>'[1]1'!$E$42</f>
        <v>57</v>
      </c>
      <c r="I5" s="300">
        <f>'[1]1'!$B$33*12.92/2</f>
        <v>2622.7599999999998</v>
      </c>
      <c r="J5" s="299">
        <f>'[1]1'!$B$42</f>
        <v>540</v>
      </c>
      <c r="K5" s="300">
        <f>'[1]1'!$F$33</f>
        <v>684</v>
      </c>
      <c r="L5" s="301">
        <f>'[1]1'!$H$42</f>
        <v>110</v>
      </c>
      <c r="M5" s="311">
        <f>'[1]1'!$C$34</f>
        <v>41.542881942796107</v>
      </c>
      <c r="N5" s="306">
        <f>'[1]1'!$F$34</f>
        <v>10.834133221824542</v>
      </c>
      <c r="O5" s="306">
        <f>'[1]1'!$F$43</f>
        <v>0.90284443515204527</v>
      </c>
      <c r="P5" s="306">
        <f>'[1]1'!$C$43</f>
        <v>8.5532630698614813</v>
      </c>
      <c r="Q5" s="309">
        <f>'[1]1'!$H$43</f>
        <v>1.7423313660828943</v>
      </c>
    </row>
    <row r="6" spans="1:21" ht="14.65" customHeight="1" x14ac:dyDescent="0.2">
      <c r="A6" s="35">
        <v>2</v>
      </c>
      <c r="B6" s="36">
        <v>5</v>
      </c>
      <c r="C6" s="37">
        <v>18</v>
      </c>
      <c r="D6" s="37">
        <v>117</v>
      </c>
      <c r="E6" s="273">
        <v>0.47</v>
      </c>
      <c r="F6" s="159">
        <v>85</v>
      </c>
      <c r="G6" s="38">
        <v>1</v>
      </c>
      <c r="H6" s="299">
        <f>'[1]2'!$E$42</f>
        <v>45</v>
      </c>
      <c r="I6" s="300">
        <f>'[1]2'!$B$33*12.92/2</f>
        <v>2021.98</v>
      </c>
      <c r="J6" s="299">
        <f>'[1]2'!$B$42</f>
        <v>420</v>
      </c>
      <c r="K6" s="300">
        <f>'[1]2'!$F$33</f>
        <v>470.25000000000006</v>
      </c>
      <c r="L6" s="301">
        <f>'[1]2'!$H$42</f>
        <v>100</v>
      </c>
      <c r="M6" s="311">
        <f>'[1]2'!$C$34</f>
        <v>40.073329765920036</v>
      </c>
      <c r="N6" s="306">
        <f>'[1]2'!$F$34</f>
        <v>9.3198168737692271</v>
      </c>
      <c r="O6" s="306">
        <f>'[1]2'!$F$43</f>
        <v>0.89184850466691157</v>
      </c>
      <c r="P6" s="306">
        <f>'[1]2'!$C$43</f>
        <v>8.3239193768911743</v>
      </c>
      <c r="Q6" s="309">
        <f>'[1]2'!$H$43</f>
        <v>1.98188556592647</v>
      </c>
    </row>
    <row r="7" spans="1:21" ht="14.65" customHeight="1" x14ac:dyDescent="0.2">
      <c r="A7" s="35">
        <v>3</v>
      </c>
      <c r="B7" s="36">
        <v>4</v>
      </c>
      <c r="C7" s="37">
        <v>24</v>
      </c>
      <c r="D7" s="37">
        <v>111</v>
      </c>
      <c r="E7" s="273">
        <v>0.23</v>
      </c>
      <c r="F7" s="159">
        <v>107</v>
      </c>
      <c r="G7" s="38">
        <v>1</v>
      </c>
      <c r="H7" s="299">
        <f>'[1]3'!$E$42</f>
        <v>44</v>
      </c>
      <c r="I7" s="300">
        <f>'[1]3'!$B$33*12.92/2</f>
        <v>1563.32</v>
      </c>
      <c r="J7" s="299">
        <f>'[1]3'!$B$42</f>
        <v>320</v>
      </c>
      <c r="K7" s="300">
        <f>'[1]3'!F$33</f>
        <v>367.65000000000003</v>
      </c>
      <c r="L7" s="301">
        <f>'[1]3'!$H$42</f>
        <v>65</v>
      </c>
      <c r="M7" s="311">
        <f>'[1]3'!$C$34</f>
        <v>36.539657163177019</v>
      </c>
      <c r="N7" s="306">
        <f>'[1]3'!$F$34</f>
        <v>8.5931254996047084</v>
      </c>
      <c r="O7" s="306">
        <f>'[1]3'!$F$43</f>
        <v>1.0284170324564317</v>
      </c>
      <c r="P7" s="306">
        <f>'[1]3'!$C$43</f>
        <v>7.47939659968314</v>
      </c>
      <c r="Q7" s="309">
        <f>'[1]3'!$H$43</f>
        <v>1.5192524343106379</v>
      </c>
    </row>
    <row r="8" spans="1:21" ht="14.65" customHeight="1" x14ac:dyDescent="0.2">
      <c r="A8" s="35">
        <v>4</v>
      </c>
      <c r="B8" s="36">
        <v>5</v>
      </c>
      <c r="C8" s="37">
        <v>24</v>
      </c>
      <c r="D8" s="37">
        <v>121</v>
      </c>
      <c r="E8" s="273">
        <v>2.33</v>
      </c>
      <c r="F8" s="159">
        <v>95</v>
      </c>
      <c r="G8" s="38">
        <v>1</v>
      </c>
      <c r="H8" s="299">
        <f>'[1]4'!$E$42</f>
        <v>52</v>
      </c>
      <c r="I8" s="300">
        <f>'[1]4'!$B$33*12.92/2</f>
        <v>2060.7399999999998</v>
      </c>
      <c r="J8" s="299">
        <f>'[1]4'!$B$42</f>
        <v>580</v>
      </c>
      <c r="K8" s="300">
        <f>'[1]4'!$F$33</f>
        <v>453.15000000000003</v>
      </c>
      <c r="L8" s="301">
        <f>'[1]4'!$H$42</f>
        <v>91</v>
      </c>
      <c r="M8" s="311">
        <f>'[1]4'!$C$34</f>
        <v>40.976969668029845</v>
      </c>
      <c r="N8" s="306">
        <f>'[1]4'!$F$34</f>
        <v>9.010701886248496</v>
      </c>
      <c r="O8" s="306">
        <f>'[1]4'!$F$43</f>
        <v>1.0339986717089744</v>
      </c>
      <c r="P8" s="306">
        <f>'[1]4'!$C$43</f>
        <v>11.533062107523177</v>
      </c>
      <c r="Q8" s="309">
        <f>'[1]4'!$H$43</f>
        <v>1.8094976754907053</v>
      </c>
    </row>
    <row r="9" spans="1:21" ht="14.65" customHeight="1" x14ac:dyDescent="0.2">
      <c r="A9" s="35">
        <v>5</v>
      </c>
      <c r="B9" s="36">
        <v>5</v>
      </c>
      <c r="C9" s="37">
        <v>24</v>
      </c>
      <c r="D9" s="37">
        <v>124</v>
      </c>
      <c r="E9" s="273">
        <v>2.85</v>
      </c>
      <c r="F9" s="159">
        <v>245</v>
      </c>
      <c r="G9" s="38">
        <v>2</v>
      </c>
      <c r="H9" s="299">
        <f>'[1]5'!$E$42</f>
        <v>64</v>
      </c>
      <c r="I9" s="300">
        <f>'[1]5'!$B$33*12.92/2</f>
        <v>2545.2399999999998</v>
      </c>
      <c r="J9" s="299">
        <f>'[1]5'!$B$42</f>
        <v>560</v>
      </c>
      <c r="K9" s="300">
        <f>'[1]5'!$F$33</f>
        <v>581.40000000000009</v>
      </c>
      <c r="L9" s="301">
        <f>'[1]5'!$H$42</f>
        <v>74</v>
      </c>
      <c r="M9" s="311">
        <f>'[1]5'!$C$34</f>
        <v>41.978631675125051</v>
      </c>
      <c r="N9" s="306">
        <f>'[1]5'!$F$34</f>
        <v>9.589027540003185</v>
      </c>
      <c r="O9" s="306">
        <f>'[1]5'!$F$43</f>
        <v>1.055551707189893</v>
      </c>
      <c r="P9" s="306">
        <f>'[1]5'!$C$43</f>
        <v>9.2360774379115629</v>
      </c>
      <c r="Q9" s="309">
        <f>'[1]5'!$H$43</f>
        <v>1.2204816614383138</v>
      </c>
    </row>
    <row r="10" spans="1:21" ht="14.65" customHeight="1" x14ac:dyDescent="0.2">
      <c r="A10" s="35">
        <v>6</v>
      </c>
      <c r="B10" s="36">
        <v>5</v>
      </c>
      <c r="C10" s="37">
        <v>24</v>
      </c>
      <c r="D10" s="37">
        <v>112</v>
      </c>
      <c r="E10" s="273">
        <v>0.39</v>
      </c>
      <c r="F10" s="159">
        <v>240</v>
      </c>
      <c r="G10" s="38">
        <v>2</v>
      </c>
      <c r="H10" s="299">
        <f>'[1]6'!$E$42</f>
        <v>53</v>
      </c>
      <c r="I10" s="300">
        <f>'[1]6'!$B$33*12.92/2</f>
        <v>2112.42</v>
      </c>
      <c r="J10" s="299">
        <f>'[1]6'!$B$42</f>
        <v>420</v>
      </c>
      <c r="K10" s="300">
        <f>'[1]6'!$F$33</f>
        <v>495.90000000000003</v>
      </c>
      <c r="L10" s="301">
        <f>'[1]6'!$H$42</f>
        <v>110</v>
      </c>
      <c r="M10" s="311">
        <f>'[1]6'!$C$34</f>
        <v>42.214628297362111</v>
      </c>
      <c r="N10" s="306">
        <f>'[1]6'!$F$34</f>
        <v>9.9100719424460433</v>
      </c>
      <c r="O10" s="306">
        <f>'[1]6'!$F$43</f>
        <v>1.0591526778577138</v>
      </c>
      <c r="P10" s="306">
        <f>'[1]6'!$C$43</f>
        <v>8.3932853717026372</v>
      </c>
      <c r="Q10" s="309">
        <f>'[1]6'!$H$43</f>
        <v>2.1982414068745002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0</v>
      </c>
      <c r="E11" s="273">
        <v>0</v>
      </c>
      <c r="F11" s="159">
        <v>0</v>
      </c>
      <c r="G11" s="38">
        <v>0</v>
      </c>
      <c r="H11" s="299">
        <f>'[1]7'!$E$42</f>
        <v>50</v>
      </c>
      <c r="I11" s="300">
        <f>'[1]7'!$B$33*12.92/2</f>
        <v>2021.98</v>
      </c>
      <c r="J11" s="299">
        <f>'[1]7'!$B$42</f>
        <v>440</v>
      </c>
      <c r="K11" s="300">
        <f>'[1]7'!$F$33</f>
        <v>495.90000000000003</v>
      </c>
      <c r="L11" s="301">
        <f>'[1]7'!$H$42</f>
        <v>34</v>
      </c>
      <c r="M11" s="311">
        <f>'[1]7'!$C$34</f>
        <v>42.237568829968453</v>
      </c>
      <c r="N11" s="306">
        <f>'[1]7'!$F$34</f>
        <v>10.358960218588392</v>
      </c>
      <c r="O11" s="306">
        <f>'[1]7'!$F$43</f>
        <v>1.0444605987687428</v>
      </c>
      <c r="P11" s="306">
        <f>'[1]7'!$C$43</f>
        <v>9.1912532691649353</v>
      </c>
      <c r="Q11" s="309">
        <f>'[1]7'!$H$43</f>
        <v>0.71023320716274518</v>
      </c>
    </row>
    <row r="12" spans="1:21" ht="14.65" customHeight="1" x14ac:dyDescent="0.2">
      <c r="A12" s="35">
        <v>8</v>
      </c>
      <c r="B12" s="36">
        <v>4</v>
      </c>
      <c r="C12" s="37">
        <v>24</v>
      </c>
      <c r="D12" s="37">
        <v>96</v>
      </c>
      <c r="E12" s="273">
        <v>0.47</v>
      </c>
      <c r="F12" s="159">
        <v>79</v>
      </c>
      <c r="G12" s="38">
        <v>1</v>
      </c>
      <c r="H12" s="299">
        <f>'[1]8'!$E$42</f>
        <v>49</v>
      </c>
      <c r="I12" s="300">
        <f>'[1]8'!$B$33*12.92/2</f>
        <v>1925.08</v>
      </c>
      <c r="J12" s="299">
        <f>'[1]8'!$B$42</f>
        <v>440</v>
      </c>
      <c r="K12" s="300">
        <f>'[1]8'!$F$33</f>
        <v>427.50000000000006</v>
      </c>
      <c r="L12" s="301">
        <f>'[1]8'!$H$42</f>
        <v>76</v>
      </c>
      <c r="M12" s="311">
        <f>'[1]8'!$C$34</f>
        <v>40.999101251850774</v>
      </c>
      <c r="N12" s="306">
        <f>'[1]8'!$F$34</f>
        <v>9.1046168393865248</v>
      </c>
      <c r="O12" s="306">
        <f>'[1]8'!$F$43</f>
        <v>1.0435701172630165</v>
      </c>
      <c r="P12" s="306">
        <f>'[1]8'!$C$43</f>
        <v>9.3708337060352509</v>
      </c>
      <c r="Q12" s="309">
        <f>'[1]8'!$H$43</f>
        <v>1.6185985492242707</v>
      </c>
    </row>
    <row r="13" spans="1:21" ht="14.65" customHeight="1" x14ac:dyDescent="0.2">
      <c r="A13" s="35">
        <v>9</v>
      </c>
      <c r="B13" s="36">
        <v>5</v>
      </c>
      <c r="C13" s="37">
        <v>24</v>
      </c>
      <c r="D13" s="37">
        <v>105</v>
      </c>
      <c r="E13" s="273">
        <v>0.96</v>
      </c>
      <c r="F13" s="159">
        <v>109</v>
      </c>
      <c r="G13" s="38">
        <v>1</v>
      </c>
      <c r="H13" s="299">
        <f>'[1]9'!$E$42</f>
        <v>69</v>
      </c>
      <c r="I13" s="300">
        <f>'[1]9'!$B$33*12.92/2</f>
        <v>2616.3000000000002</v>
      </c>
      <c r="J13" s="299">
        <f>'[1]9'!$B$42</f>
        <v>660</v>
      </c>
      <c r="K13" s="300">
        <f>'[1]9'!$F$33</f>
        <v>598.5</v>
      </c>
      <c r="L13" s="301">
        <f>'[1]9'!$H$42</f>
        <v>99</v>
      </c>
      <c r="M13" s="311">
        <f>'[1]9'!$C$34</f>
        <v>40.953660048463313</v>
      </c>
      <c r="N13" s="306">
        <f>'[1]9'!$F$34</f>
        <v>9.3684843248118685</v>
      </c>
      <c r="O13" s="306">
        <f>'[1]9'!$F$43</f>
        <v>1.0800758870710425</v>
      </c>
      <c r="P13" s="306">
        <f>'[1]9'!$C$43</f>
        <v>10.331160658940407</v>
      </c>
      <c r="Q13" s="309">
        <f>'[1]9'!$H$43</f>
        <v>1.5496740988410611</v>
      </c>
    </row>
    <row r="14" spans="1:21" ht="14.65" customHeight="1" x14ac:dyDescent="0.2">
      <c r="A14" s="35">
        <v>10</v>
      </c>
      <c r="B14" s="36">
        <v>3</v>
      </c>
      <c r="C14" s="37">
        <v>19.25</v>
      </c>
      <c r="D14" s="37">
        <v>157</v>
      </c>
      <c r="E14" s="273">
        <v>0.06</v>
      </c>
      <c r="F14" s="159">
        <v>198</v>
      </c>
      <c r="G14" s="38">
        <v>1</v>
      </c>
      <c r="H14" s="299">
        <f>'[1]10'!$E$42</f>
        <v>45</v>
      </c>
      <c r="I14" s="300">
        <f>'[1]10'!$B$33*12.92/2</f>
        <v>1724.82</v>
      </c>
      <c r="J14" s="299">
        <f>'[1]10'!$B$42</f>
        <v>420</v>
      </c>
      <c r="K14" s="300">
        <f>'[1]10'!$F$33</f>
        <v>384.75000000000006</v>
      </c>
      <c r="L14" s="301">
        <f>'[1]10'!$H$42</f>
        <v>66</v>
      </c>
      <c r="M14" s="311">
        <f>'[1]10'!$C$34</f>
        <v>41.362589928057552</v>
      </c>
      <c r="N14" s="306">
        <f>'[1]10'!$F$34</f>
        <v>9.2266187050359729</v>
      </c>
      <c r="O14" s="306">
        <f>'[1]10'!$F$43</f>
        <v>1.079136690647482</v>
      </c>
      <c r="P14" s="306">
        <f>'[1]10'!$C$43</f>
        <v>10.071942446043165</v>
      </c>
      <c r="Q14" s="309">
        <f>'[1]10'!$H$43</f>
        <v>1.5827338129496404</v>
      </c>
    </row>
    <row r="15" spans="1:21" ht="14.65" customHeight="1" x14ac:dyDescent="0.2">
      <c r="A15" s="35">
        <v>11</v>
      </c>
      <c r="B15" s="36">
        <v>3</v>
      </c>
      <c r="C15" s="37">
        <v>24</v>
      </c>
      <c r="D15" s="37">
        <v>0</v>
      </c>
      <c r="E15" s="273">
        <v>0</v>
      </c>
      <c r="F15" s="159">
        <v>0</v>
      </c>
      <c r="G15" s="38">
        <v>0</v>
      </c>
      <c r="H15" s="299">
        <f>'[1]11'!$E$42</f>
        <v>50</v>
      </c>
      <c r="I15" s="300">
        <f>'[1]11'!$B$33*12.92/2</f>
        <v>1795.8799999999999</v>
      </c>
      <c r="J15" s="299">
        <f>'[1]11'!$B$42</f>
        <v>500</v>
      </c>
      <c r="K15" s="300">
        <f>'[1]11'!$F$33</f>
        <v>427.50000000000006</v>
      </c>
      <c r="L15" s="301">
        <f>'[1]11'!$H$42</f>
        <v>55</v>
      </c>
      <c r="M15" s="311">
        <f>'[1]11'!$C$34</f>
        <v>41.893644617384766</v>
      </c>
      <c r="N15" s="306">
        <f>'[1]11'!$F$34</f>
        <v>9.9725666937278614</v>
      </c>
      <c r="O15" s="306">
        <f>'[1]11'!$F$43</f>
        <v>1.166382069441855</v>
      </c>
      <c r="P15" s="306">
        <f>'[1]11'!$C$43</f>
        <v>11.663820694418551</v>
      </c>
      <c r="Q15" s="309">
        <f>'[1]11'!$H$43</f>
        <v>1.2830202763860405</v>
      </c>
    </row>
    <row r="16" spans="1:21" ht="14.65" customHeight="1" x14ac:dyDescent="0.2">
      <c r="A16" s="35">
        <v>12</v>
      </c>
      <c r="B16" s="36">
        <v>5</v>
      </c>
      <c r="C16" s="37">
        <v>24</v>
      </c>
      <c r="D16" s="37">
        <v>85</v>
      </c>
      <c r="E16" s="273">
        <v>0.5</v>
      </c>
      <c r="F16" s="159">
        <v>249</v>
      </c>
      <c r="G16" s="38">
        <v>2</v>
      </c>
      <c r="H16" s="299">
        <f>'[1]12'!$E$42</f>
        <v>71</v>
      </c>
      <c r="I16" s="300">
        <f>'[1]12'!$B$33*12.92/2</f>
        <v>2493.56</v>
      </c>
      <c r="J16" s="299">
        <f>'[1]12'!$B$42</f>
        <v>580</v>
      </c>
      <c r="K16" s="300">
        <f>'[1]12'!$F$33</f>
        <v>581.40000000000009</v>
      </c>
      <c r="L16" s="301">
        <f>'[1]12'!$H$42</f>
        <v>78</v>
      </c>
      <c r="M16" s="311">
        <f>'[1]12'!$C$34</f>
        <v>40.240647320634515</v>
      </c>
      <c r="N16" s="306">
        <f>'[1]12'!$F$34</f>
        <v>9.3825343493707418</v>
      </c>
      <c r="O16" s="306">
        <f>'[1]12'!$F$43</f>
        <v>1.1457859284577272</v>
      </c>
      <c r="P16" s="306">
        <f>'[1]12'!$C$43</f>
        <v>9.3599413874011521</v>
      </c>
      <c r="Q16" s="309">
        <f>'[1]12'!$H$43</f>
        <v>1.2587507383056722</v>
      </c>
    </row>
    <row r="17" spans="1:17" ht="14.65" customHeight="1" x14ac:dyDescent="0.2">
      <c r="A17" s="35">
        <v>13</v>
      </c>
      <c r="B17" s="36">
        <v>5</v>
      </c>
      <c r="C17" s="37">
        <v>24</v>
      </c>
      <c r="D17" s="37">
        <v>100</v>
      </c>
      <c r="E17" s="273">
        <v>0.89</v>
      </c>
      <c r="F17" s="159">
        <v>200</v>
      </c>
      <c r="G17" s="38">
        <v>2</v>
      </c>
      <c r="H17" s="299">
        <f>'[1]13'!$E$42</f>
        <v>76</v>
      </c>
      <c r="I17" s="300">
        <f>'[1]13'!$B$33*12.92/2</f>
        <v>2519.4</v>
      </c>
      <c r="J17" s="299">
        <f>'[1]13'!$B$42</f>
        <v>660</v>
      </c>
      <c r="K17" s="300">
        <f>'[1]13'!$F$33</f>
        <v>598.5</v>
      </c>
      <c r="L17" s="301">
        <f>'[1]13'!$H$42</f>
        <v>87</v>
      </c>
      <c r="M17" s="311">
        <f>'[1]13'!$C$34</f>
        <v>40.657648847273208</v>
      </c>
      <c r="N17" s="306">
        <f>'[1]13'!$F$34</f>
        <v>9.6584912419992914</v>
      </c>
      <c r="O17" s="306">
        <f>'[1]13'!$F$43</f>
        <v>1.2264750783491165</v>
      </c>
      <c r="P17" s="306">
        <f>'[1]13'!$C$43</f>
        <v>10.650967785663379</v>
      </c>
      <c r="Q17" s="309">
        <f>'[1]13'!$H$43</f>
        <v>1.4039912081101729</v>
      </c>
    </row>
    <row r="18" spans="1:17" ht="14.65" customHeight="1" x14ac:dyDescent="0.2">
      <c r="A18" s="35">
        <v>14</v>
      </c>
      <c r="B18" s="36">
        <v>4</v>
      </c>
      <c r="C18" s="37">
        <v>24</v>
      </c>
      <c r="D18" s="37">
        <v>0</v>
      </c>
      <c r="E18" s="273">
        <v>0</v>
      </c>
      <c r="F18" s="159">
        <v>0</v>
      </c>
      <c r="G18" s="38">
        <v>0</v>
      </c>
      <c r="H18" s="299">
        <f>'[1]14'!$E$42</f>
        <v>62</v>
      </c>
      <c r="I18" s="300">
        <f>'[1]14'!$B$33*12.92/2</f>
        <v>2138.2599999999998</v>
      </c>
      <c r="J18" s="299">
        <f>'[1]14'!$B$42</f>
        <v>520</v>
      </c>
      <c r="K18" s="300">
        <f>'[1]14'!$F$33</f>
        <v>453.15000000000003</v>
      </c>
      <c r="L18" s="301">
        <f>'[1]14'!$H$42</f>
        <v>55</v>
      </c>
      <c r="M18" s="311">
        <f>'[1]14'!$C$34</f>
        <v>42.589051682239159</v>
      </c>
      <c r="N18" s="306">
        <f>'[1]14'!$F$34</f>
        <v>9.0256698295841833</v>
      </c>
      <c r="O18" s="306">
        <f>'[1]14'!$F$43</f>
        <v>1.2348924846832601</v>
      </c>
      <c r="P18" s="306">
        <f>'[1]14'!$C$43</f>
        <v>10.357162774762827</v>
      </c>
      <c r="Q18" s="309">
        <f>'[1]14'!$H$43</f>
        <v>1.0954691396383758</v>
      </c>
    </row>
    <row r="19" spans="1:17" ht="14.65" customHeight="1" x14ac:dyDescent="0.2">
      <c r="A19" s="35">
        <v>15</v>
      </c>
      <c r="B19" s="36">
        <v>5</v>
      </c>
      <c r="C19" s="37">
        <v>24</v>
      </c>
      <c r="D19" s="37">
        <v>0</v>
      </c>
      <c r="E19" s="273">
        <v>0</v>
      </c>
      <c r="F19" s="159">
        <v>0</v>
      </c>
      <c r="G19" s="38">
        <v>0</v>
      </c>
      <c r="H19" s="299">
        <f>'[1]15'!$E$42</f>
        <v>69</v>
      </c>
      <c r="I19" s="300">
        <f>'[1]15'!$B$33*12.92/2</f>
        <v>2319.14</v>
      </c>
      <c r="J19" s="299">
        <f>'[1]15'!$B$42</f>
        <v>580</v>
      </c>
      <c r="K19" s="300">
        <f>'[1]15'!$F$33</f>
        <v>555.75</v>
      </c>
      <c r="L19" s="301">
        <f>'[1]15'!$H$42</f>
        <v>90</v>
      </c>
      <c r="M19" s="311">
        <f>'[1]15'!$C$34</f>
        <v>41.565671229840412</v>
      </c>
      <c r="N19" s="306">
        <f>'[1]15'!$F$34</f>
        <v>9.9606413523908905</v>
      </c>
      <c r="O19" s="306">
        <f>'[1]15'!$F$43</f>
        <v>1.2366788183805155</v>
      </c>
      <c r="P19" s="306">
        <f>'[1]15'!$C$43</f>
        <v>10.395271226966651</v>
      </c>
      <c r="Q19" s="309">
        <f>'[1]15'!$H$43</f>
        <v>1.6130593283224115</v>
      </c>
    </row>
    <row r="20" spans="1:17" ht="14.65" customHeight="1" x14ac:dyDescent="0.2">
      <c r="A20" s="35">
        <v>16</v>
      </c>
      <c r="B20" s="36">
        <v>5</v>
      </c>
      <c r="C20" s="37">
        <v>24</v>
      </c>
      <c r="D20" s="37">
        <v>0</v>
      </c>
      <c r="E20" s="273">
        <v>0</v>
      </c>
      <c r="F20" s="159">
        <v>0</v>
      </c>
      <c r="G20" s="38">
        <v>0</v>
      </c>
      <c r="H20" s="299">
        <f>'[1]16'!$E$42</f>
        <v>72</v>
      </c>
      <c r="I20" s="300">
        <f>'[1]16'!$B$33*12.92/2</f>
        <v>2390.1999999999998</v>
      </c>
      <c r="J20" s="299">
        <f>'[1]16'!$B$42</f>
        <v>660</v>
      </c>
      <c r="K20" s="300">
        <f>'[1]16'!$F$33</f>
        <v>555.75</v>
      </c>
      <c r="L20" s="301">
        <f>'[1]16'!$H$42</f>
        <v>75</v>
      </c>
      <c r="M20" s="311">
        <f>'[1]16'!$C$34</f>
        <v>41.000675854157066</v>
      </c>
      <c r="N20" s="306">
        <f>'[1]16'!$F$34</f>
        <v>9.5331460153743564</v>
      </c>
      <c r="O20" s="306">
        <f>'[1]16'!$F$43</f>
        <v>1.235063451384532</v>
      </c>
      <c r="P20" s="306">
        <f>'[1]16'!$C$43</f>
        <v>11.321414971024877</v>
      </c>
      <c r="Q20" s="309">
        <f>'[1]16'!$H$43</f>
        <v>1.2865244285255544</v>
      </c>
    </row>
    <row r="21" spans="1:17" ht="14.65" customHeight="1" x14ac:dyDescent="0.2">
      <c r="A21" s="35">
        <v>17</v>
      </c>
      <c r="B21" s="36">
        <v>5</v>
      </c>
      <c r="C21" s="37">
        <v>24</v>
      </c>
      <c r="D21" s="37">
        <v>111</v>
      </c>
      <c r="E21" s="273">
        <v>3.04</v>
      </c>
      <c r="F21" s="159">
        <v>388</v>
      </c>
      <c r="G21" s="38">
        <v>3</v>
      </c>
      <c r="H21" s="299">
        <f>'[1]17'!$E$42</f>
        <v>80</v>
      </c>
      <c r="I21" s="300">
        <f>'[1]17'!$B$33*12.92/2</f>
        <v>2616.3000000000002</v>
      </c>
      <c r="J21" s="299">
        <f>'[1]17'!$B$42</f>
        <v>540</v>
      </c>
      <c r="K21" s="300">
        <f>'[1]17'!$F$33</f>
        <v>598.5</v>
      </c>
      <c r="L21" s="301">
        <f>'[1]17'!$H$42</f>
        <v>75</v>
      </c>
      <c r="M21" s="311">
        <f>'[1]17'!$C$34</f>
        <v>40.167098075712744</v>
      </c>
      <c r="N21" s="306">
        <f>'[1]17'!$F$34</f>
        <v>9.1885518473852681</v>
      </c>
      <c r="O21" s="306">
        <f>'[1]17'!$F$43</f>
        <v>1.2282107732511638</v>
      </c>
      <c r="P21" s="306">
        <f>'[1]17'!$C$43</f>
        <v>8.2904227194453561</v>
      </c>
      <c r="Q21" s="309">
        <f>'[1]17'!$H$43</f>
        <v>1.1514475999229661</v>
      </c>
    </row>
    <row r="22" spans="1:17" ht="14.65" customHeight="1" x14ac:dyDescent="0.2">
      <c r="A22" s="35">
        <v>18</v>
      </c>
      <c r="B22" s="36">
        <v>5</v>
      </c>
      <c r="C22" s="37">
        <v>24</v>
      </c>
      <c r="D22" s="37">
        <v>137</v>
      </c>
      <c r="E22" s="273">
        <v>0.96</v>
      </c>
      <c r="F22" s="159">
        <v>145</v>
      </c>
      <c r="G22" s="38">
        <v>1</v>
      </c>
      <c r="H22" s="299">
        <f>'[1]18'!$E$42</f>
        <v>70</v>
      </c>
      <c r="I22" s="300">
        <f>'[1]18'!$B$33*12.92/2</f>
        <v>2532.3200000000002</v>
      </c>
      <c r="J22" s="299">
        <f>'[1]18'!$B$42</f>
        <v>520</v>
      </c>
      <c r="K22" s="300">
        <f>'[1]18'!$F$33</f>
        <v>598.5</v>
      </c>
      <c r="L22" s="301">
        <f>'[1]18'!$H$42</f>
        <v>90</v>
      </c>
      <c r="M22" s="311">
        <f>'[1]18'!$C$34</f>
        <v>40.377060054082051</v>
      </c>
      <c r="N22" s="306">
        <f>'[1]18'!$F$34</f>
        <v>9.5428975968156102</v>
      </c>
      <c r="O22" s="306">
        <f>'[1]18'!$F$43</f>
        <v>1.1161283738965624</v>
      </c>
      <c r="P22" s="306">
        <f>'[1]18'!$C$43</f>
        <v>8.2912393489458935</v>
      </c>
      <c r="Q22" s="309">
        <f>'[1]18'!$H$43</f>
        <v>1.4350221950098663</v>
      </c>
    </row>
    <row r="23" spans="1:17" ht="14.65" customHeight="1" x14ac:dyDescent="0.2">
      <c r="A23" s="35">
        <v>19</v>
      </c>
      <c r="B23" s="36">
        <v>4</v>
      </c>
      <c r="C23" s="37">
        <v>24</v>
      </c>
      <c r="D23" s="37">
        <v>143</v>
      </c>
      <c r="E23" s="273">
        <v>0.48</v>
      </c>
      <c r="F23" s="159">
        <v>165</v>
      </c>
      <c r="G23" s="38">
        <v>1</v>
      </c>
      <c r="H23" s="299">
        <f>'[1]19'!$E$42</f>
        <v>67</v>
      </c>
      <c r="I23" s="300">
        <f>'[1]19'!$B$33*12.92/2</f>
        <v>2506.48</v>
      </c>
      <c r="J23" s="299">
        <f>'[1]19'!$B$42</f>
        <v>580</v>
      </c>
      <c r="K23" s="300">
        <f>'[1]19'!$F$33</f>
        <v>598.5</v>
      </c>
      <c r="L23" s="301">
        <f>'[1]19'!$H$42</f>
        <v>55</v>
      </c>
      <c r="M23" s="311">
        <f>'[1]19'!$C$34</f>
        <v>40.178766078049001</v>
      </c>
      <c r="N23" s="306">
        <f>'[1]19'!$F$34</f>
        <v>9.5939291347676114</v>
      </c>
      <c r="O23" s="306">
        <f>'[1]19'!$F$43</f>
        <v>1.0740071044769091</v>
      </c>
      <c r="P23" s="306">
        <f>'[1]19'!$C$43</f>
        <v>9.2973749342777197</v>
      </c>
      <c r="Q23" s="309">
        <f>'[1]19'!$H$43</f>
        <v>0.88164762307805966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55</v>
      </c>
      <c r="I24" s="300">
        <f>'[1]20'!$B$33*12.92/2</f>
        <v>2099.5</v>
      </c>
      <c r="J24" s="299">
        <f>'[1]20'!$B$42</f>
        <v>460</v>
      </c>
      <c r="K24" s="300">
        <f>'[1]20'!$F$33</f>
        <v>495.90000000000003</v>
      </c>
      <c r="L24" s="301">
        <f>'[1]20'!$H$42</f>
        <v>81</v>
      </c>
      <c r="M24" s="311">
        <f>'[1]20'!$C$34</f>
        <v>42.167271208150879</v>
      </c>
      <c r="N24" s="306">
        <f>'[1]20'!$F$34</f>
        <v>9.9598712989388059</v>
      </c>
      <c r="O24" s="306">
        <f>'[1]20'!$F$43</f>
        <v>1.1046439230522973</v>
      </c>
      <c r="P24" s="306">
        <f>'[1]20'!$C$43</f>
        <v>9.238840083710123</v>
      </c>
      <c r="Q24" s="309">
        <f>'[1]20'!$H$43</f>
        <v>1.6268392321315652</v>
      </c>
    </row>
    <row r="25" spans="1:17" ht="14.65" customHeight="1" x14ac:dyDescent="0.2">
      <c r="A25" s="35">
        <v>21</v>
      </c>
      <c r="B25" s="36">
        <v>4</v>
      </c>
      <c r="C25" s="37">
        <v>24</v>
      </c>
      <c r="D25" s="37">
        <v>90</v>
      </c>
      <c r="E25" s="273">
        <v>0.51</v>
      </c>
      <c r="F25" s="159">
        <v>268</v>
      </c>
      <c r="G25" s="38">
        <v>2</v>
      </c>
      <c r="H25" s="299">
        <f>'[1]21'!$E$42</f>
        <v>66</v>
      </c>
      <c r="I25" s="300">
        <f>'[1]21'!$B$33*12.92/2</f>
        <v>2545.2399999999998</v>
      </c>
      <c r="J25" s="299">
        <f>'[1]21'!$B$42</f>
        <v>500</v>
      </c>
      <c r="K25" s="300">
        <f>'[1]21'!$F$33</f>
        <v>555.75</v>
      </c>
      <c r="L25" s="301">
        <f>'[1]21'!$H$42</f>
        <v>70</v>
      </c>
      <c r="M25" s="311">
        <f>'[1]21'!$C$34</f>
        <v>40.637104164879162</v>
      </c>
      <c r="N25" s="306">
        <f>'[1]21'!$F$34</f>
        <v>8.8730613378823193</v>
      </c>
      <c r="O25" s="306">
        <f>'[1]21'!$F$43</f>
        <v>1.0537508741344725</v>
      </c>
      <c r="P25" s="306">
        <f>'[1]21'!$C$43</f>
        <v>7.9829611676853975</v>
      </c>
      <c r="Q25" s="309">
        <f>'[1]21'!$H$43</f>
        <v>1.1176145634759556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115</v>
      </c>
      <c r="E26" s="273">
        <v>1.47</v>
      </c>
      <c r="F26" s="159">
        <v>155</v>
      </c>
      <c r="G26" s="38">
        <v>1</v>
      </c>
      <c r="H26" s="299">
        <f>'[1]22'!$E$42</f>
        <v>59</v>
      </c>
      <c r="I26" s="300">
        <f>'[1]22'!$B$33*12.92/2</f>
        <v>1414.74</v>
      </c>
      <c r="J26" s="299">
        <f>'[1]22'!$B$42</f>
        <v>500</v>
      </c>
      <c r="K26" s="300">
        <f>'[1]22'!$F$33</f>
        <v>470.25000000000006</v>
      </c>
      <c r="L26" s="301">
        <f>'[1]22'!$H$42</f>
        <v>0</v>
      </c>
      <c r="M26" s="311">
        <f>'[1]22'!$C$34</f>
        <v>28.08494925913168</v>
      </c>
      <c r="N26" s="306">
        <f>'[1]22'!$F$34</f>
        <v>9.3352470341594032</v>
      </c>
      <c r="O26" s="306">
        <f>'[1]22'!$F$43</f>
        <v>1.1712484317180323</v>
      </c>
      <c r="P26" s="306">
        <f>'[1]22'!$C$43</f>
        <v>9.9258341671019696</v>
      </c>
      <c r="Q26" s="309">
        <f>'[1]22'!$H$43</f>
        <v>0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0</v>
      </c>
      <c r="E27" s="273">
        <v>0</v>
      </c>
      <c r="F27" s="159">
        <v>0</v>
      </c>
      <c r="G27" s="38">
        <v>0</v>
      </c>
      <c r="H27" s="299">
        <f>'[1]23'!$E$42</f>
        <v>30</v>
      </c>
      <c r="I27" s="300">
        <f>'[1]23'!$B$33*12.92/2</f>
        <v>1899.24</v>
      </c>
      <c r="J27" s="299">
        <f>'[1]23'!$B$42</f>
        <v>500</v>
      </c>
      <c r="K27" s="300">
        <f>'[1]23'!$F$33</f>
        <v>453.15000000000003</v>
      </c>
      <c r="L27" s="301">
        <f>'[1]23'!$H$42</f>
        <v>64</v>
      </c>
      <c r="M27" s="311">
        <f>'[1]23'!$C$34</f>
        <v>38.794994668667037</v>
      </c>
      <c r="N27" s="306">
        <f>'[1]23'!$F$34</f>
        <v>9.2563087519778797</v>
      </c>
      <c r="O27" s="306">
        <f>'[1]23'!$F$43</f>
        <v>0.61279766646659239</v>
      </c>
      <c r="P27" s="306">
        <f>'[1]23'!$C$43</f>
        <v>10.213294441109875</v>
      </c>
      <c r="Q27" s="309">
        <f>'[1]23'!$H$43</f>
        <v>1.3073016884620638</v>
      </c>
    </row>
    <row r="28" spans="1:17" ht="14.65" customHeight="1" x14ac:dyDescent="0.2">
      <c r="A28" s="35">
        <v>24</v>
      </c>
      <c r="B28" s="36">
        <v>5</v>
      </c>
      <c r="C28" s="37">
        <v>24</v>
      </c>
      <c r="D28" s="37">
        <v>105</v>
      </c>
      <c r="E28" s="273">
        <v>0.53</v>
      </c>
      <c r="F28" s="159">
        <v>109</v>
      </c>
      <c r="G28" s="38">
        <v>1</v>
      </c>
      <c r="H28" s="299">
        <f>'[1]24'!$E$42</f>
        <v>0</v>
      </c>
      <c r="I28" s="300">
        <f>'[1]24'!$B$33*12.92/2</f>
        <v>1653.76</v>
      </c>
      <c r="J28" s="299">
        <f>'[1]24'!$B$42</f>
        <v>880</v>
      </c>
      <c r="K28" s="300">
        <f>'[1]24'!$F$33</f>
        <v>577.125</v>
      </c>
      <c r="L28" s="301">
        <f>'[1]24'!$H$42</f>
        <v>46</v>
      </c>
      <c r="M28" s="311">
        <f>'[1]24'!$C$34</f>
        <v>28.531304452837617</v>
      </c>
      <c r="N28" s="306">
        <f>'[1]24'!$F$34</f>
        <v>9.956782775217631</v>
      </c>
      <c r="O28" s="306">
        <f>'[1]24'!$F$43</f>
        <v>0</v>
      </c>
      <c r="P28" s="306">
        <f>'[1]24'!$C$43</f>
        <v>15.182098925174817</v>
      </c>
      <c r="Q28" s="309">
        <f>'[1]24'!$H$43</f>
        <v>0.79360971654322909</v>
      </c>
    </row>
    <row r="29" spans="1:17" ht="14.65" customHeight="1" x14ac:dyDescent="0.2">
      <c r="A29" s="35">
        <v>25</v>
      </c>
      <c r="B29" s="36">
        <v>5</v>
      </c>
      <c r="C29" s="37">
        <v>24</v>
      </c>
      <c r="D29" s="37">
        <v>0</v>
      </c>
      <c r="E29" s="273">
        <v>0</v>
      </c>
      <c r="F29" s="159">
        <v>0</v>
      </c>
      <c r="G29" s="38">
        <v>0</v>
      </c>
      <c r="H29" s="299">
        <f>'[1]25'!$E$42</f>
        <v>0</v>
      </c>
      <c r="I29" s="300">
        <f>'[1]25'!$B$33*12.92/2</f>
        <v>1615</v>
      </c>
      <c r="J29" s="299">
        <f>'[1]25'!$B$42</f>
        <v>1720</v>
      </c>
      <c r="K29" s="300">
        <f>'[1]25'!$F$33</f>
        <v>534.375</v>
      </c>
      <c r="L29" s="301">
        <f>'[1]25'!$H$42</f>
        <v>107</v>
      </c>
      <c r="M29" s="311">
        <f>'[1]25'!$C$34</f>
        <v>26.563111650594035</v>
      </c>
      <c r="N29" s="306">
        <f>'[1]25'!$F$34</f>
        <v>8.7892648843877321</v>
      </c>
      <c r="O29" s="306">
        <f>'[1]25'!$F$43</f>
        <v>0</v>
      </c>
      <c r="P29" s="306">
        <f>'[1]25'!$C$43</f>
        <v>28.290125101561451</v>
      </c>
      <c r="Q29" s="309">
        <f>'[1]25'!$H$43</f>
        <v>1.7599089452715553</v>
      </c>
    </row>
    <row r="30" spans="1:17" ht="14.65" customHeight="1" x14ac:dyDescent="0.2">
      <c r="A30" s="35">
        <v>26</v>
      </c>
      <c r="B30" s="36">
        <v>5</v>
      </c>
      <c r="C30" s="37">
        <v>19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0</v>
      </c>
      <c r="I30" s="300">
        <f>'[1]26'!$B$33*12.92/2</f>
        <v>0</v>
      </c>
      <c r="J30" s="299">
        <f>'[1]26'!$B$42</f>
        <v>670</v>
      </c>
      <c r="K30" s="300">
        <f>'[1]26'!$F$33</f>
        <v>534.375</v>
      </c>
      <c r="L30" s="301">
        <f>'[1]26'!$H$42</f>
        <v>16</v>
      </c>
      <c r="M30" s="311" t="e">
        <f>'[1]26'!$C$34</f>
        <v>#VALUE!</v>
      </c>
      <c r="N30" s="306">
        <f>'[1]26'!$F$34</f>
        <v>9.1273135337877864</v>
      </c>
      <c r="O30" s="306">
        <f>'[1]26'!$F$43</f>
        <v>0</v>
      </c>
      <c r="P30" s="306">
        <f>'[1]26'!$C$43</f>
        <v>11.443836383883633</v>
      </c>
      <c r="Q30" s="309">
        <f>'[1]26'!$H$43</f>
        <v>0.27328564498826591</v>
      </c>
    </row>
    <row r="31" spans="1:17" ht="14.65" customHeight="1" x14ac:dyDescent="0.2">
      <c r="A31" s="35">
        <v>27</v>
      </c>
      <c r="B31" s="36">
        <v>6</v>
      </c>
      <c r="C31" s="37">
        <v>16</v>
      </c>
      <c r="D31" s="37">
        <v>0</v>
      </c>
      <c r="E31" s="273">
        <v>0</v>
      </c>
      <c r="F31" s="159">
        <v>0</v>
      </c>
      <c r="G31" s="38">
        <v>0</v>
      </c>
      <c r="H31" s="299">
        <f>'[1]27'!$E$42</f>
        <v>0</v>
      </c>
      <c r="I31" s="300">
        <f>'[1]27'!$B$33*12.92/2</f>
        <v>2519.4</v>
      </c>
      <c r="J31" s="299">
        <f>'[1]27'!$B$42</f>
        <v>650</v>
      </c>
      <c r="K31" s="300">
        <f>'[1]27'!$F$33</f>
        <v>555.75</v>
      </c>
      <c r="L31" s="301">
        <f>'[1]27'!$H$42</f>
        <v>55</v>
      </c>
      <c r="M31" s="311">
        <f>'[1]27'!$C$34</f>
        <v>44.294183421593061</v>
      </c>
      <c r="N31" s="306">
        <f>'[1]27'!$F$34</f>
        <v>9.7707757547631751</v>
      </c>
      <c r="O31" s="306">
        <f>'[1]27'!$F$43</f>
        <v>0</v>
      </c>
      <c r="P31" s="306">
        <f>'[1]27'!$C$43</f>
        <v>11.427807900307807</v>
      </c>
      <c r="Q31" s="309">
        <f>'[1]27'!$H$43</f>
        <v>0.96696836079527604</v>
      </c>
    </row>
    <row r="32" spans="1:17" ht="14.65" customHeight="1" x14ac:dyDescent="0.2">
      <c r="A32" s="35">
        <v>28</v>
      </c>
      <c r="B32" s="36">
        <v>4</v>
      </c>
      <c r="C32" s="37">
        <v>24</v>
      </c>
      <c r="D32" s="37">
        <v>166</v>
      </c>
      <c r="E32" s="273">
        <v>0.4</v>
      </c>
      <c r="F32" s="159">
        <v>98</v>
      </c>
      <c r="G32" s="38">
        <v>1</v>
      </c>
      <c r="H32" s="299">
        <f>'[1]28'!$E$42</f>
        <v>0</v>
      </c>
      <c r="I32" s="300">
        <f>'[1]28'!$B$33*12.92/2</f>
        <v>2325.6</v>
      </c>
      <c r="J32" s="299">
        <f>'[1]28'!$B$42</f>
        <v>980</v>
      </c>
      <c r="K32" s="300">
        <f>'[1]28'!$F$33</f>
        <v>940.50000000000011</v>
      </c>
      <c r="L32" s="301">
        <f>'[1]28'!$H$42</f>
        <v>55</v>
      </c>
      <c r="M32" s="311">
        <f>'[1]28'!$C$34</f>
        <v>46.397490992243526</v>
      </c>
      <c r="N32" s="306">
        <f>'[1]28'!$F$34</f>
        <v>18.763691210098489</v>
      </c>
      <c r="O32" s="306">
        <f>'[1]28'!$F$43</f>
        <v>0</v>
      </c>
      <c r="P32" s="306">
        <f>'[1]28'!$C$43</f>
        <v>19.551746290161102</v>
      </c>
      <c r="Q32" s="309">
        <f>'[1]28'!$H$43</f>
        <v>1.0972918836314904</v>
      </c>
    </row>
    <row r="33" spans="1:19" ht="14.65" customHeight="1" x14ac:dyDescent="0.2">
      <c r="A33" s="35">
        <v>29</v>
      </c>
      <c r="B33" s="36">
        <v>5</v>
      </c>
      <c r="C33" s="37">
        <v>24</v>
      </c>
      <c r="D33" s="37">
        <v>0</v>
      </c>
      <c r="E33" s="273">
        <v>0</v>
      </c>
      <c r="F33" s="159">
        <v>0</v>
      </c>
      <c r="G33" s="38">
        <v>0</v>
      </c>
      <c r="H33" s="299">
        <f>'[1]29'!$E$42</f>
        <v>0</v>
      </c>
      <c r="I33" s="300">
        <f>'[1]29'!$B$33*12.92/2</f>
        <v>1634.3799999999999</v>
      </c>
      <c r="J33" s="299">
        <f>'[1]29'!$B$42</f>
        <v>790</v>
      </c>
      <c r="K33" s="300">
        <f>'[1]29'!$F$33</f>
        <v>940.50000000000011</v>
      </c>
      <c r="L33" s="301">
        <f>'[1]29'!$H$42</f>
        <v>55</v>
      </c>
      <c r="M33" s="311">
        <f>'[1]29'!$C$34</f>
        <v>29.249078349257712</v>
      </c>
      <c r="N33" s="306">
        <f>'[1]29'!$F$34</f>
        <v>16.831311070544722</v>
      </c>
      <c r="O33" s="306">
        <f>'[1]29'!$F$43</f>
        <v>0</v>
      </c>
      <c r="P33" s="306">
        <f>'[1]29'!$C$43</f>
        <v>14.137943376640434</v>
      </c>
      <c r="Q33" s="309">
        <f>'[1]29'!$H$43</f>
        <v>0.98428719710787838</v>
      </c>
    </row>
    <row r="34" spans="1:19" ht="14.65" customHeight="1" x14ac:dyDescent="0.2">
      <c r="A34" s="35">
        <v>30</v>
      </c>
      <c r="B34" s="36">
        <v>5</v>
      </c>
      <c r="C34" s="37">
        <v>24</v>
      </c>
      <c r="D34" s="37">
        <v>176</v>
      </c>
      <c r="E34" s="273">
        <v>0.4</v>
      </c>
      <c r="F34" s="159">
        <v>98000</v>
      </c>
      <c r="G34" s="38">
        <v>1</v>
      </c>
      <c r="H34" s="299">
        <f>'[1]30'!$E$42</f>
        <v>0</v>
      </c>
      <c r="I34" s="300">
        <f>'[1]30'!$B$33*12.92/2</f>
        <v>2803.64</v>
      </c>
      <c r="J34" s="299">
        <f>'[1]30'!$B$42</f>
        <v>570</v>
      </c>
      <c r="K34" s="300">
        <f>'[1]30'!$F$33</f>
        <v>709.65000000000009</v>
      </c>
      <c r="L34" s="301">
        <f>'[1]30'!$H$42</f>
        <v>110</v>
      </c>
      <c r="M34" s="311">
        <f>'[1]30'!$C$34</f>
        <v>38.908317790214895</v>
      </c>
      <c r="N34" s="306">
        <f>'[1]30'!$F$34</f>
        <v>9.8483713029583004</v>
      </c>
      <c r="O34" s="306">
        <f>'[1]30'!$F$43</f>
        <v>0</v>
      </c>
      <c r="P34" s="306">
        <f>'[1]30'!$C$43</f>
        <v>7.910338395950439</v>
      </c>
      <c r="Q34" s="309">
        <f>'[1]30'!$H$43</f>
        <v>1.5265565325518391</v>
      </c>
    </row>
    <row r="35" spans="1:19" ht="14.65" customHeight="1" thickBot="1" x14ac:dyDescent="0.25">
      <c r="A35" s="168">
        <v>31</v>
      </c>
      <c r="B35" s="162"/>
      <c r="C35" s="163"/>
      <c r="D35" s="163"/>
      <c r="E35" s="274"/>
      <c r="F35" s="164"/>
      <c r="G35" s="165"/>
      <c r="H35" s="302">
        <f>'[1]31'!$E$42</f>
        <v>0</v>
      </c>
      <c r="I35" s="303">
        <f>'[1]31'!$B$33*12.92/2</f>
        <v>0</v>
      </c>
      <c r="J35" s="304">
        <f>'[1]31'!$B$42</f>
        <v>0</v>
      </c>
      <c r="K35" s="303" t="str">
        <f>'[1]31'!$F$33</f>
        <v/>
      </c>
      <c r="L35" s="305">
        <f>'[1]31'!$H$42</f>
        <v>0</v>
      </c>
      <c r="M35" s="312" t="e">
        <f>'[1]31'!$C$34</f>
        <v>#VALUE!</v>
      </c>
      <c r="N35" s="307" t="e">
        <f>'[1]31'!$F$34</f>
        <v>#VALUE!</v>
      </c>
      <c r="O35" s="307">
        <f>'[1]31'!$F$43</f>
        <v>0</v>
      </c>
      <c r="P35" s="307">
        <f>'[1]31'!$C$43</f>
        <v>0</v>
      </c>
      <c r="Q35" s="310">
        <f>'[1]31'!$H$43</f>
        <v>0</v>
      </c>
    </row>
    <row r="36" spans="1:19" ht="14.65" customHeight="1" thickTop="1" x14ac:dyDescent="0.2">
      <c r="A36" s="169" t="s">
        <v>37</v>
      </c>
      <c r="B36" s="170"/>
      <c r="C36" s="170">
        <f>SUM(C5:C35)</f>
        <v>696.25</v>
      </c>
      <c r="D36" s="170"/>
      <c r="E36" s="171"/>
      <c r="F36" s="172">
        <f t="shared" ref="F36:K36" si="0">SUM(F5:F35)</f>
        <v>100935</v>
      </c>
      <c r="G36" s="173">
        <f t="shared" si="0"/>
        <v>25</v>
      </c>
      <c r="H36" s="186">
        <f t="shared" si="0"/>
        <v>1355</v>
      </c>
      <c r="I36" s="186">
        <f t="shared" si="0"/>
        <v>63036.679999999993</v>
      </c>
      <c r="J36" s="187">
        <f t="shared" si="0"/>
        <v>18160</v>
      </c>
      <c r="K36" s="187">
        <f t="shared" si="0"/>
        <v>16693.875</v>
      </c>
      <c r="L36" s="187">
        <f>SUM(L5:L34)</f>
        <v>2144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4.6333333333333337</v>
      </c>
      <c r="C37" s="39"/>
      <c r="D37" s="167">
        <f>AVERAGE(D5:D35)</f>
        <v>72.36666666666666</v>
      </c>
      <c r="E37" s="40">
        <f>AVERAGE(E5:E35)</f>
        <v>0.56466666666666676</v>
      </c>
      <c r="F37" s="166">
        <f t="shared" ref="F37" si="1">AVERAGE(F5:F35)</f>
        <v>3364.5</v>
      </c>
      <c r="G37" s="174">
        <f>AVERAGE(G5:G35)</f>
        <v>0.83333333333333337</v>
      </c>
      <c r="H37" s="190">
        <f t="shared" ref="H37:P37" si="2">AVERAGE(H5:H35)</f>
        <v>43.70967741935484</v>
      </c>
      <c r="I37" s="190">
        <f>AVERAGE(I5:I15)</f>
        <v>2091.8654545454542</v>
      </c>
      <c r="J37" s="190">
        <f t="shared" si="2"/>
        <v>585.80645161290317</v>
      </c>
      <c r="K37" s="191">
        <f>AVERAGE(K5:K15)</f>
        <v>489.68181818181819</v>
      </c>
      <c r="L37" s="191">
        <f>AVERAGE(L5:L34)</f>
        <v>71.466666666666669</v>
      </c>
      <c r="M37" s="204" t="e">
        <f>AVERAGE(M15:M34)</f>
        <v>#VALUE!</v>
      </c>
      <c r="N37" s="208">
        <f>AVERAGEIF(N5:N35,"&lt;&gt;#VALUE!")</f>
        <v>10.056199468928366</v>
      </c>
      <c r="O37" s="191">
        <f>AVERAGEIF(O5:O35,"&lt;&gt;#VALUE!")</f>
        <v>0.80081036453146093</v>
      </c>
      <c r="P37" s="192">
        <f t="shared" si="2"/>
        <v>10.561826971611302</v>
      </c>
      <c r="Q37" s="296">
        <f>AVERAGE(Q5:Q35)</f>
        <v>1.2514685832438541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0</v>
      </c>
      <c r="I38" s="40">
        <f>MIN(I5:I15)</f>
        <v>1563.32</v>
      </c>
      <c r="J38" s="40">
        <f t="shared" si="3"/>
        <v>0</v>
      </c>
      <c r="K38" s="40">
        <f>MIN(K5:K15)</f>
        <v>367.65000000000003</v>
      </c>
      <c r="L38" s="40">
        <f>MIN(L5:L34)</f>
        <v>0</v>
      </c>
      <c r="M38" s="205" t="e">
        <f>MIN(M15:M34)</f>
        <v>#VALUE!</v>
      </c>
      <c r="N38" s="290" t="e">
        <f t="shared" si="3"/>
        <v>#VALUE!</v>
      </c>
      <c r="O38" s="40">
        <f t="shared" si="3"/>
        <v>0</v>
      </c>
      <c r="P38" s="291">
        <f t="shared" si="3"/>
        <v>0</v>
      </c>
      <c r="Q38" s="297">
        <f t="shared" si="3"/>
        <v>0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7</v>
      </c>
      <c r="C39" s="41"/>
      <c r="D39" s="176">
        <f>MAX(D5:D35)</f>
        <v>176</v>
      </c>
      <c r="E39" s="175">
        <f>MAX(E5:E35)</f>
        <v>3.04</v>
      </c>
      <c r="F39" s="175">
        <f t="shared" ref="F39:Q39" si="4">MAX(F5:F35)</f>
        <v>98000</v>
      </c>
      <c r="G39" s="175">
        <f t="shared" si="4"/>
        <v>3</v>
      </c>
      <c r="H39" s="175">
        <f t="shared" si="4"/>
        <v>80</v>
      </c>
      <c r="I39" s="175">
        <f>MAX(I5:I15)</f>
        <v>2622.7599999999998</v>
      </c>
      <c r="J39" s="175">
        <f t="shared" si="4"/>
        <v>1720</v>
      </c>
      <c r="K39" s="175">
        <f>MAX(K5:K15)</f>
        <v>684</v>
      </c>
      <c r="L39" s="175">
        <f>MAX(L5:L34)</f>
        <v>110</v>
      </c>
      <c r="M39" s="206" t="e">
        <f>MAX(M15:M34)</f>
        <v>#VALUE!</v>
      </c>
      <c r="N39" s="292" t="e">
        <f t="shared" si="4"/>
        <v>#VALUE!</v>
      </c>
      <c r="O39" s="175">
        <f t="shared" si="4"/>
        <v>1.2366788183805155</v>
      </c>
      <c r="P39" s="293">
        <f t="shared" si="4"/>
        <v>28.290125101561451</v>
      </c>
      <c r="Q39" s="298">
        <f t="shared" si="4"/>
        <v>2.1982414068745002</v>
      </c>
      <c r="R39" s="294"/>
      <c r="S39" s="294"/>
    </row>
  </sheetData>
  <mergeCells count="13">
    <mergeCell ref="A2:A4"/>
    <mergeCell ref="B2:G2"/>
    <mergeCell ref="B3:B4"/>
    <mergeCell ref="C3:C4"/>
    <mergeCell ref="D3:D4"/>
    <mergeCell ref="E3:E4"/>
    <mergeCell ref="K1:M1"/>
    <mergeCell ref="O1:P1"/>
    <mergeCell ref="H2:P2"/>
    <mergeCell ref="F3:F4"/>
    <mergeCell ref="G3:G4"/>
    <mergeCell ref="M3:Q3"/>
    <mergeCell ref="B1:G1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1" sqref="F31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27" t="s">
        <v>81</v>
      </c>
      <c r="B2" s="427"/>
      <c r="C2" s="226" t="str">
        <f>'Water Quality'!N2</f>
        <v>September/1/2020</v>
      </c>
      <c r="D2" s="426" t="s">
        <v>46</v>
      </c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</row>
    <row r="3" spans="1:37" ht="3" customHeight="1" thickBot="1" x14ac:dyDescent="0.25">
      <c r="A3" s="428" t="s">
        <v>81</v>
      </c>
      <c r="B3" s="428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28"/>
      <c r="L3" s="438"/>
      <c r="M3" s="438"/>
      <c r="N3" s="438"/>
      <c r="O3" s="438"/>
      <c r="P3" s="438"/>
      <c r="Q3" s="439"/>
      <c r="R3" s="59"/>
      <c r="S3" s="59"/>
      <c r="T3" s="428"/>
      <c r="U3" s="439"/>
      <c r="V3" s="423"/>
      <c r="W3" s="424"/>
      <c r="X3" s="424"/>
      <c r="Y3" s="424"/>
      <c r="Z3" s="424"/>
      <c r="AA3" s="424"/>
      <c r="AB3" s="425"/>
      <c r="AC3" s="59"/>
    </row>
    <row r="4" spans="1:37" ht="21.6" customHeight="1" thickBot="1" x14ac:dyDescent="0.25">
      <c r="A4" s="46"/>
      <c r="B4" s="47"/>
      <c r="C4" s="417" t="s">
        <v>94</v>
      </c>
      <c r="D4" s="418"/>
      <c r="E4" s="419"/>
      <c r="F4" s="420" t="s">
        <v>62</v>
      </c>
      <c r="G4" s="421"/>
      <c r="H4" s="422"/>
      <c r="I4" s="429" t="s">
        <v>58</v>
      </c>
      <c r="J4" s="430"/>
      <c r="K4" s="431"/>
      <c r="L4" s="432" t="s">
        <v>59</v>
      </c>
      <c r="M4" s="433"/>
      <c r="N4" s="434"/>
      <c r="O4" s="435" t="s">
        <v>60</v>
      </c>
      <c r="P4" s="436"/>
      <c r="Q4" s="437"/>
      <c r="R4" s="405" t="s">
        <v>64</v>
      </c>
      <c r="S4" s="406"/>
      <c r="T4" s="407"/>
      <c r="U4" s="403" t="s">
        <v>63</v>
      </c>
      <c r="V4" s="404"/>
      <c r="W4" s="404"/>
      <c r="X4" s="408" t="s">
        <v>101</v>
      </c>
      <c r="Y4" s="408"/>
      <c r="Z4" s="409"/>
      <c r="AA4" s="232" t="s">
        <v>104</v>
      </c>
      <c r="AB4" s="401"/>
      <c r="AC4" s="402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7.569999999999709</v>
      </c>
      <c r="C6" s="228">
        <f>Filter!H5*10.23</f>
        <v>583.11</v>
      </c>
      <c r="D6" s="57">
        <f>IF(ISBLANK(C6),"",(C6*E$43)/$B6)</f>
        <v>8.2421096433292469</v>
      </c>
      <c r="E6" s="58">
        <f>IF(ISBLANK(C6),"",C6*E$43)</f>
        <v>62.392769999999999</v>
      </c>
      <c r="F6" s="244">
        <f>Filter!I5*2</f>
        <v>5245.5199999999995</v>
      </c>
      <c r="G6" s="57">
        <f t="shared" ref="G6:V21" si="0">IF(ISBLANK(F6),"",(F6*H$43)/$B6)</f>
        <v>65.482383091151789</v>
      </c>
      <c r="H6" s="58">
        <f t="shared" ref="H6:H34" si="1">IF(ISBLANK(F6),"",F6*H$43)</f>
        <v>495.70163999999994</v>
      </c>
      <c r="I6" s="211">
        <f>Filter!J5</f>
        <v>540</v>
      </c>
      <c r="J6" s="49">
        <f t="shared" ref="J6" si="2">IF(ISBLANK(I6),"",(I6*K$43)/$B6)</f>
        <v>25.644649933950788</v>
      </c>
      <c r="K6" s="50">
        <f t="shared" ref="K6:K34" si="3">IF(ISBLANK(I6),"",I6*K$43)</f>
        <v>194.13</v>
      </c>
      <c r="L6" s="244">
        <f>Filter!K5</f>
        <v>684</v>
      </c>
      <c r="M6" s="49">
        <f t="shared" ref="M6" si="4">IF(ISBLANK(L6),"",(L6*N$43)/$B6)</f>
        <v>65.960369881112172</v>
      </c>
      <c r="N6" s="50">
        <f t="shared" ref="N6:N34" si="5">IF(ISBLANK(L6),"",L6*N$43)</f>
        <v>499.32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110</v>
      </c>
      <c r="Y6" s="212">
        <f t="shared" ref="Y6:Y34" si="12">IF(ISBLANK(X6),"",(X6*Z$43)/$B6)</f>
        <v>30.435270805813587</v>
      </c>
      <c r="Z6" s="230">
        <f t="shared" ref="Z6:Z34" si="13">IF(ISBLANK(X6),"",X6*Z$43)</f>
        <v>230.39500000000001</v>
      </c>
      <c r="AA6" s="238">
        <f>IF(ISBLANK(AB$43),"",(AB$43)*B6)</f>
        <v>249.8099999999904</v>
      </c>
      <c r="AB6" s="262">
        <f>(D6+G6+J6+M6+Y6)</f>
        <v>195.76478335535759</v>
      </c>
      <c r="AC6" s="263">
        <f>E6+H6+K6+N6+Z6+AA6</f>
        <v>1731.7494099999903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6.0500000000029104</v>
      </c>
      <c r="C7" s="228">
        <f>Filter!H6*10.23</f>
        <v>460.35</v>
      </c>
      <c r="D7" s="57">
        <f t="shared" ref="D7:D34" si="14">IF(ISBLANK(C7),"",(C7*E$43)/$B7)</f>
        <v>8.1417272727233563</v>
      </c>
      <c r="E7" s="58">
        <f t="shared" ref="E7:E34" si="15">IF(ISBLANK(C7),"",C7*E$43)</f>
        <v>49.257449999999999</v>
      </c>
      <c r="F7" s="244">
        <f>Filter!I6*2</f>
        <v>4043.96</v>
      </c>
      <c r="G7" s="57">
        <f t="shared" si="0"/>
        <v>63.165986776829122</v>
      </c>
      <c r="H7" s="58">
        <f t="shared" si="1"/>
        <v>382.15422000000001</v>
      </c>
      <c r="I7" s="211">
        <f>Filter!J6</f>
        <v>420</v>
      </c>
      <c r="J7" s="49">
        <f t="shared" si="0"/>
        <v>24.957024793376419</v>
      </c>
      <c r="K7" s="50">
        <f t="shared" si="3"/>
        <v>150.98999999999998</v>
      </c>
      <c r="L7" s="244">
        <f>Filter!K6</f>
        <v>470.25000000000006</v>
      </c>
      <c r="M7" s="49">
        <f t="shared" si="0"/>
        <v>56.7409090908818</v>
      </c>
      <c r="N7" s="50">
        <f t="shared" si="5"/>
        <v>343.28250000000003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100</v>
      </c>
      <c r="Y7" s="212">
        <f t="shared" si="12"/>
        <v>34.619834710727147</v>
      </c>
      <c r="Z7" s="230">
        <f t="shared" si="13"/>
        <v>209.45</v>
      </c>
      <c r="AA7" s="238">
        <f t="shared" ref="AA7:AA36" si="16">IF(ISBLANK(AB$43),"",(AB$43)*B7)</f>
        <v>199.65000000009604</v>
      </c>
      <c r="AB7" s="262">
        <f t="shared" ref="AB7:AB36" si="17">(D7+G7+J7+M7+Y7)</f>
        <v>187.62548264453784</v>
      </c>
      <c r="AC7" s="263">
        <f t="shared" ref="AC7:AC36" si="18">E7+H7+K7+N7+Z7+AA7</f>
        <v>1334.7841700000961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5.1299999999973807</v>
      </c>
      <c r="C8" s="228">
        <f>Filter!H7*10.23</f>
        <v>450.12</v>
      </c>
      <c r="D8" s="57">
        <f t="shared" si="14"/>
        <v>9.3884678362621035</v>
      </c>
      <c r="E8" s="58">
        <f t="shared" si="15"/>
        <v>48.162840000000003</v>
      </c>
      <c r="F8" s="244">
        <f>Filter!I7*2</f>
        <v>3126.64</v>
      </c>
      <c r="G8" s="57">
        <f t="shared" si="0"/>
        <v>57.596000000029399</v>
      </c>
      <c r="H8" s="58">
        <f t="shared" si="1"/>
        <v>295.46747999999997</v>
      </c>
      <c r="I8" s="211">
        <f>Filter!J7</f>
        <v>320</v>
      </c>
      <c r="J8" s="49">
        <f t="shared" si="0"/>
        <v>22.424951267067978</v>
      </c>
      <c r="K8" s="50">
        <f t="shared" si="3"/>
        <v>115.03999999999999</v>
      </c>
      <c r="L8" s="244">
        <f>Filter!K7</f>
        <v>367.65000000000003</v>
      </c>
      <c r="M8" s="49">
        <f t="shared" si="0"/>
        <v>52.316666666693379</v>
      </c>
      <c r="N8" s="50">
        <f t="shared" si="5"/>
        <v>268.3845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65</v>
      </c>
      <c r="Y8" s="212">
        <f t="shared" si="12"/>
        <v>26.538499025354682</v>
      </c>
      <c r="Z8" s="230">
        <f t="shared" si="13"/>
        <v>136.14250000000001</v>
      </c>
      <c r="AA8" s="238">
        <f t="shared" si="16"/>
        <v>169.28999999991356</v>
      </c>
      <c r="AB8" s="262">
        <f t="shared" si="17"/>
        <v>168.26458479540753</v>
      </c>
      <c r="AC8" s="263">
        <f t="shared" si="18"/>
        <v>1032.4873199999136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6.0300000000024738</v>
      </c>
      <c r="C9" s="228">
        <f>Filter!H8*10.23</f>
        <v>531.96</v>
      </c>
      <c r="D9" s="57">
        <f t="shared" si="14"/>
        <v>9.439422885568268</v>
      </c>
      <c r="E9" s="58">
        <f t="shared" si="15"/>
        <v>56.919720000000005</v>
      </c>
      <c r="F9" s="244">
        <f>Filter!I8*2</f>
        <v>4121.4799999999996</v>
      </c>
      <c r="G9" s="57">
        <f t="shared" si="0"/>
        <v>64.59035820892872</v>
      </c>
      <c r="H9" s="58">
        <f t="shared" si="1"/>
        <v>389.47985999999997</v>
      </c>
      <c r="I9" s="211">
        <f>Filter!J8</f>
        <v>580</v>
      </c>
      <c r="J9" s="49">
        <f t="shared" si="0"/>
        <v>34.578772802639214</v>
      </c>
      <c r="K9" s="50">
        <f t="shared" si="3"/>
        <v>208.51</v>
      </c>
      <c r="L9" s="244">
        <f>Filter!K8</f>
        <v>453.15000000000003</v>
      </c>
      <c r="M9" s="49">
        <f t="shared" si="0"/>
        <v>54.858955223858096</v>
      </c>
      <c r="N9" s="50">
        <f t="shared" si="5"/>
        <v>330.79950000000002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91</v>
      </c>
      <c r="Y9" s="212">
        <f t="shared" si="12"/>
        <v>31.608540630169454</v>
      </c>
      <c r="Z9" s="230">
        <f t="shared" si="13"/>
        <v>190.59950000000001</v>
      </c>
      <c r="AA9" s="238">
        <f t="shared" si="16"/>
        <v>198.99000000008164</v>
      </c>
      <c r="AB9" s="262">
        <f t="shared" si="17"/>
        <v>195.07604975116374</v>
      </c>
      <c r="AC9" s="263">
        <f t="shared" si="18"/>
        <v>1375.2985800000818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7.2700000000004366</v>
      </c>
      <c r="C10" s="228">
        <f>Filter!H9*10.23</f>
        <v>654.72</v>
      </c>
      <c r="D10" s="57">
        <f t="shared" si="14"/>
        <v>9.636181568087455</v>
      </c>
      <c r="E10" s="58">
        <f t="shared" si="15"/>
        <v>70.055040000000005</v>
      </c>
      <c r="F10" s="244">
        <f>Filter!I9*2</f>
        <v>5090.4799999999996</v>
      </c>
      <c r="G10" s="57">
        <f t="shared" si="0"/>
        <v>66.169237964232607</v>
      </c>
      <c r="H10" s="58">
        <f t="shared" si="1"/>
        <v>481.05035999999996</v>
      </c>
      <c r="I10" s="211">
        <f>Filter!J9</f>
        <v>560</v>
      </c>
      <c r="J10" s="49">
        <f t="shared" si="0"/>
        <v>27.691884456669587</v>
      </c>
      <c r="K10" s="50">
        <f t="shared" si="3"/>
        <v>201.32</v>
      </c>
      <c r="L10" s="244">
        <f>Filter!K9</f>
        <v>581.40000000000009</v>
      </c>
      <c r="M10" s="49">
        <f t="shared" si="0"/>
        <v>58.379917469047399</v>
      </c>
      <c r="N10" s="50">
        <f t="shared" si="5"/>
        <v>424.42200000000008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74</v>
      </c>
      <c r="Y10" s="212">
        <f t="shared" si="12"/>
        <v>21.319532324620454</v>
      </c>
      <c r="Z10" s="230">
        <f t="shared" si="13"/>
        <v>154.99299999999999</v>
      </c>
      <c r="AA10" s="238">
        <f t="shared" si="16"/>
        <v>239.91000000001441</v>
      </c>
      <c r="AB10" s="262">
        <f t="shared" si="17"/>
        <v>183.19675378265748</v>
      </c>
      <c r="AC10" s="263">
        <f t="shared" si="18"/>
        <v>1571.7504000000142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6</v>
      </c>
      <c r="C11" s="228">
        <f>Filter!H10*10.23</f>
        <v>542.19000000000005</v>
      </c>
      <c r="D11" s="57">
        <f t="shared" si="14"/>
        <v>9.669055000000002</v>
      </c>
      <c r="E11" s="58">
        <f t="shared" si="15"/>
        <v>58.014330000000008</v>
      </c>
      <c r="F11" s="244">
        <f>Filter!I10*2</f>
        <v>4224.84</v>
      </c>
      <c r="G11" s="57">
        <f t="shared" si="0"/>
        <v>66.541229999999999</v>
      </c>
      <c r="H11" s="58">
        <f t="shared" si="1"/>
        <v>399.24738000000002</v>
      </c>
      <c r="I11" s="211">
        <f>Filter!J10</f>
        <v>420</v>
      </c>
      <c r="J11" s="49">
        <f t="shared" si="0"/>
        <v>25.164999999999996</v>
      </c>
      <c r="K11" s="50">
        <f t="shared" si="3"/>
        <v>150.98999999999998</v>
      </c>
      <c r="L11" s="244">
        <f>Filter!K10</f>
        <v>495.90000000000003</v>
      </c>
      <c r="M11" s="49">
        <f t="shared" si="0"/>
        <v>60.334499999999998</v>
      </c>
      <c r="N11" s="50">
        <f t="shared" si="5"/>
        <v>362.00700000000001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110</v>
      </c>
      <c r="Y11" s="212">
        <f t="shared" si="12"/>
        <v>38.399166666666666</v>
      </c>
      <c r="Z11" s="230">
        <f t="shared" si="13"/>
        <v>230.39500000000001</v>
      </c>
      <c r="AA11" s="238">
        <f t="shared" si="16"/>
        <v>198</v>
      </c>
      <c r="AB11" s="262">
        <f t="shared" si="17"/>
        <v>200.10895166666666</v>
      </c>
      <c r="AC11" s="263">
        <f t="shared" si="18"/>
        <v>1398.65371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5.7399999999979627</v>
      </c>
      <c r="C12" s="228">
        <f>Filter!H11*10.23</f>
        <v>511.5</v>
      </c>
      <c r="D12" s="57">
        <f t="shared" si="14"/>
        <v>9.5349303135922341</v>
      </c>
      <c r="E12" s="58">
        <f t="shared" si="15"/>
        <v>54.730499999999999</v>
      </c>
      <c r="F12" s="244">
        <f>Filter!I11*2</f>
        <v>4043.96</v>
      </c>
      <c r="G12" s="57">
        <f t="shared" si="0"/>
        <v>66.577390243926075</v>
      </c>
      <c r="H12" s="58">
        <f t="shared" si="1"/>
        <v>382.15422000000001</v>
      </c>
      <c r="I12" s="211">
        <f>Filter!J11</f>
        <v>440</v>
      </c>
      <c r="J12" s="49">
        <f t="shared" si="0"/>
        <v>27.557491289208389</v>
      </c>
      <c r="K12" s="50">
        <f t="shared" si="3"/>
        <v>158.18</v>
      </c>
      <c r="L12" s="244">
        <f>Filter!K11</f>
        <v>495.90000000000003</v>
      </c>
      <c r="M12" s="49">
        <f t="shared" si="0"/>
        <v>63.067421602809844</v>
      </c>
      <c r="N12" s="50">
        <f t="shared" si="5"/>
        <v>362.00700000000001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34</v>
      </c>
      <c r="Y12" s="212">
        <f t="shared" si="12"/>
        <v>12.406445993035762</v>
      </c>
      <c r="Z12" s="230">
        <f t="shared" si="13"/>
        <v>71.212999999999994</v>
      </c>
      <c r="AA12" s="238">
        <f t="shared" si="16"/>
        <v>189.41999999993277</v>
      </c>
      <c r="AB12" s="262">
        <f t="shared" si="17"/>
        <v>179.14367944257228</v>
      </c>
      <c r="AC12" s="263">
        <f t="shared" si="18"/>
        <v>1217.7047199999329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5.6300000000010186</v>
      </c>
      <c r="C13" s="228">
        <f>Filter!H12*10.23</f>
        <v>501.27000000000004</v>
      </c>
      <c r="D13" s="57">
        <f t="shared" si="14"/>
        <v>9.5268010657176383</v>
      </c>
      <c r="E13" s="58">
        <f t="shared" si="15"/>
        <v>53.635890000000003</v>
      </c>
      <c r="F13" s="244">
        <f>Filter!I12*2</f>
        <v>3850.16</v>
      </c>
      <c r="G13" s="57">
        <f t="shared" si="0"/>
        <v>64.625243339242303</v>
      </c>
      <c r="H13" s="58">
        <f t="shared" si="1"/>
        <v>363.84012000000001</v>
      </c>
      <c r="I13" s="211">
        <f>Filter!J12</f>
        <v>440</v>
      </c>
      <c r="J13" s="49">
        <f t="shared" si="0"/>
        <v>28.095914742446073</v>
      </c>
      <c r="K13" s="50">
        <f t="shared" si="3"/>
        <v>158.18</v>
      </c>
      <c r="L13" s="244">
        <f>Filter!K12</f>
        <v>427.50000000000006</v>
      </c>
      <c r="M13" s="49">
        <f t="shared" si="0"/>
        <v>55.430728241553034</v>
      </c>
      <c r="N13" s="50">
        <f t="shared" si="5"/>
        <v>312.07500000000005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76</v>
      </c>
      <c r="Y13" s="212">
        <f t="shared" si="12"/>
        <v>28.273889875660963</v>
      </c>
      <c r="Z13" s="230">
        <f t="shared" si="13"/>
        <v>159.18200000000002</v>
      </c>
      <c r="AA13" s="238">
        <f t="shared" si="16"/>
        <v>185.79000000003361</v>
      </c>
      <c r="AB13" s="262">
        <f t="shared" si="17"/>
        <v>185.95257726462</v>
      </c>
      <c r="AC13" s="263">
        <f t="shared" si="18"/>
        <v>1232.7030100000338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7.6599999999998545</v>
      </c>
      <c r="C14" s="228">
        <f>Filter!H13*10.23</f>
        <v>705.87</v>
      </c>
      <c r="D14" s="57">
        <f t="shared" si="14"/>
        <v>9.8600639686685962</v>
      </c>
      <c r="E14" s="58">
        <f t="shared" si="15"/>
        <v>75.528090000000006</v>
      </c>
      <c r="F14" s="244">
        <f>Filter!I13*2</f>
        <v>5232.6000000000004</v>
      </c>
      <c r="G14" s="57">
        <f t="shared" si="0"/>
        <v>64.553616187990784</v>
      </c>
      <c r="H14" s="58">
        <f t="shared" si="1"/>
        <v>494.48070000000001</v>
      </c>
      <c r="I14" s="211">
        <f>Filter!J13</f>
        <v>660</v>
      </c>
      <c r="J14" s="49">
        <f t="shared" si="0"/>
        <v>30.975195822454893</v>
      </c>
      <c r="K14" s="50">
        <f t="shared" si="3"/>
        <v>237.26999999999998</v>
      </c>
      <c r="L14" s="244">
        <f>Filter!K13</f>
        <v>598.5</v>
      </c>
      <c r="M14" s="49">
        <f t="shared" si="0"/>
        <v>57.037206266319615</v>
      </c>
      <c r="N14" s="50">
        <f t="shared" si="5"/>
        <v>436.90499999999997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99</v>
      </c>
      <c r="Y14" s="212">
        <f t="shared" si="12"/>
        <v>27.069908616188506</v>
      </c>
      <c r="Z14" s="230">
        <f t="shared" si="13"/>
        <v>207.35550000000001</v>
      </c>
      <c r="AA14" s="238">
        <f t="shared" si="16"/>
        <v>252.7799999999952</v>
      </c>
      <c r="AB14" s="262">
        <f t="shared" si="17"/>
        <v>189.4959908616224</v>
      </c>
      <c r="AC14" s="263">
        <f t="shared" si="18"/>
        <v>1704.3192899999954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5</v>
      </c>
      <c r="C15" s="228">
        <f>Filter!H14*10.23</f>
        <v>460.35</v>
      </c>
      <c r="D15" s="57">
        <f t="shared" si="14"/>
        <v>9.8514900000000001</v>
      </c>
      <c r="E15" s="58">
        <f t="shared" si="15"/>
        <v>49.257449999999999</v>
      </c>
      <c r="F15" s="244">
        <f>Filter!I14*2</f>
        <v>3449.64</v>
      </c>
      <c r="G15" s="57">
        <f t="shared" si="0"/>
        <v>65.198195999999996</v>
      </c>
      <c r="H15" s="58">
        <f t="shared" si="1"/>
        <v>325.99097999999998</v>
      </c>
      <c r="I15" s="211">
        <f>Filter!J14</f>
        <v>420</v>
      </c>
      <c r="J15" s="49">
        <f t="shared" si="0"/>
        <v>30.197999999999997</v>
      </c>
      <c r="K15" s="50">
        <f t="shared" si="3"/>
        <v>150.98999999999998</v>
      </c>
      <c r="L15" s="244">
        <f>Filter!K14</f>
        <v>384.75000000000006</v>
      </c>
      <c r="M15" s="49">
        <f t="shared" si="0"/>
        <v>56.173500000000004</v>
      </c>
      <c r="N15" s="50">
        <f t="shared" si="5"/>
        <v>280.86750000000001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66</v>
      </c>
      <c r="Y15" s="212">
        <f t="shared" si="12"/>
        <v>27.647399999999998</v>
      </c>
      <c r="Z15" s="230">
        <f t="shared" si="13"/>
        <v>138.23699999999999</v>
      </c>
      <c r="AA15" s="238">
        <f t="shared" si="16"/>
        <v>165</v>
      </c>
      <c r="AB15" s="262">
        <f t="shared" si="17"/>
        <v>189.06858599999998</v>
      </c>
      <c r="AC15" s="263">
        <f t="shared" si="18"/>
        <v>1110.3429299999998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5.1399999999994179</v>
      </c>
      <c r="C16" s="228">
        <f>Filter!H15*10.23</f>
        <v>511.5</v>
      </c>
      <c r="D16" s="57">
        <f t="shared" si="14"/>
        <v>10.647957198444786</v>
      </c>
      <c r="E16" s="58">
        <f t="shared" si="15"/>
        <v>54.730499999999999</v>
      </c>
      <c r="F16" s="244">
        <f>Filter!I15*2</f>
        <v>3591.7599999999998</v>
      </c>
      <c r="G16" s="57">
        <f t="shared" si="0"/>
        <v>66.03527626459892</v>
      </c>
      <c r="H16" s="58">
        <f t="shared" si="1"/>
        <v>339.42131999999998</v>
      </c>
      <c r="I16" s="211">
        <f>Filter!J15</f>
        <v>500</v>
      </c>
      <c r="J16" s="49">
        <f t="shared" si="0"/>
        <v>34.970817120626528</v>
      </c>
      <c r="K16" s="50">
        <f t="shared" si="3"/>
        <v>179.75</v>
      </c>
      <c r="L16" s="244">
        <f>Filter!K15</f>
        <v>427.50000000000006</v>
      </c>
      <c r="M16" s="49">
        <f t="shared" si="0"/>
        <v>60.714980544753963</v>
      </c>
      <c r="N16" s="50">
        <f t="shared" si="5"/>
        <v>312.07500000000005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55</v>
      </c>
      <c r="Y16" s="212">
        <f t="shared" si="12"/>
        <v>22.411964980547285</v>
      </c>
      <c r="Z16" s="230">
        <f t="shared" si="13"/>
        <v>115.19750000000001</v>
      </c>
      <c r="AA16" s="238">
        <f t="shared" si="16"/>
        <v>169.61999999998079</v>
      </c>
      <c r="AB16" s="262">
        <f t="shared" si="17"/>
        <v>194.78099610897146</v>
      </c>
      <c r="AC16" s="263">
        <f t="shared" si="18"/>
        <v>1170.7943199999809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7.430000000000291</v>
      </c>
      <c r="C17" s="228">
        <f>Filter!H16*10.23</f>
        <v>726.33</v>
      </c>
      <c r="D17" s="57">
        <f t="shared" si="14"/>
        <v>10.4599340511436</v>
      </c>
      <c r="E17" s="58">
        <f t="shared" si="15"/>
        <v>77.717309999999998</v>
      </c>
      <c r="F17" s="244">
        <f>Filter!I16*2</f>
        <v>4987.12</v>
      </c>
      <c r="G17" s="57">
        <f t="shared" si="0"/>
        <v>63.429722745623351</v>
      </c>
      <c r="H17" s="58">
        <f t="shared" si="1"/>
        <v>471.28283999999996</v>
      </c>
      <c r="I17" s="211">
        <f>Filter!J16</f>
        <v>580</v>
      </c>
      <c r="J17" s="49">
        <f t="shared" si="0"/>
        <v>28.063257065947756</v>
      </c>
      <c r="K17" s="50">
        <f t="shared" si="3"/>
        <v>208.51</v>
      </c>
      <c r="L17" s="244">
        <f>Filter!K16</f>
        <v>581.40000000000009</v>
      </c>
      <c r="M17" s="49">
        <f t="shared" si="0"/>
        <v>57.122745625838959</v>
      </c>
      <c r="N17" s="50">
        <f t="shared" si="5"/>
        <v>424.42200000000008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78</v>
      </c>
      <c r="Y17" s="212">
        <f t="shared" si="12"/>
        <v>21.988021534319461</v>
      </c>
      <c r="Z17" s="230">
        <f t="shared" si="13"/>
        <v>163.37100000000001</v>
      </c>
      <c r="AA17" s="238">
        <f t="shared" si="16"/>
        <v>245.1900000000096</v>
      </c>
      <c r="AB17" s="262">
        <f t="shared" si="17"/>
        <v>181.06368102287314</v>
      </c>
      <c r="AC17" s="263">
        <f t="shared" si="18"/>
        <v>1590.4931500000098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7.430000000000291</v>
      </c>
      <c r="C18" s="228">
        <f>Filter!H17*10.23</f>
        <v>777.48</v>
      </c>
      <c r="D18" s="57">
        <f t="shared" si="14"/>
        <v>11.196549125167799</v>
      </c>
      <c r="E18" s="58">
        <f t="shared" si="15"/>
        <v>83.190359999999998</v>
      </c>
      <c r="F18" s="244">
        <f>Filter!I17*2</f>
        <v>5038.8</v>
      </c>
      <c r="G18" s="57">
        <f t="shared" si="0"/>
        <v>64.087025572002872</v>
      </c>
      <c r="H18" s="58">
        <f t="shared" si="1"/>
        <v>476.16660000000002</v>
      </c>
      <c r="I18" s="211">
        <f>Filter!J17</f>
        <v>660</v>
      </c>
      <c r="J18" s="49">
        <f t="shared" si="0"/>
        <v>31.934051144009512</v>
      </c>
      <c r="K18" s="50">
        <f t="shared" si="3"/>
        <v>237.26999999999998</v>
      </c>
      <c r="L18" s="244">
        <f>Filter!K17</f>
        <v>598.5</v>
      </c>
      <c r="M18" s="49">
        <f t="shared" si="0"/>
        <v>58.802826379540086</v>
      </c>
      <c r="N18" s="50">
        <f t="shared" si="5"/>
        <v>436.90499999999997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87</v>
      </c>
      <c r="Y18" s="212">
        <f t="shared" si="12"/>
        <v>24.525100942125551</v>
      </c>
      <c r="Z18" s="230">
        <f t="shared" si="13"/>
        <v>182.22149999999999</v>
      </c>
      <c r="AA18" s="238">
        <f t="shared" si="16"/>
        <v>245.1900000000096</v>
      </c>
      <c r="AB18" s="262">
        <f t="shared" si="17"/>
        <v>190.54555316284583</v>
      </c>
      <c r="AC18" s="263">
        <f t="shared" si="18"/>
        <v>1660.9434600000095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6.0200000000004366</v>
      </c>
      <c r="C19" s="228">
        <f>Filter!H18*10.23</f>
        <v>634.26</v>
      </c>
      <c r="D19" s="57">
        <f t="shared" si="14"/>
        <v>11.273392026577255</v>
      </c>
      <c r="E19" s="58">
        <f t="shared" si="15"/>
        <v>67.865819999999999</v>
      </c>
      <c r="F19" s="244">
        <f>Filter!I18*2</f>
        <v>4276.5199999999995</v>
      </c>
      <c r="G19" s="57">
        <f t="shared" si="0"/>
        <v>67.131418604646285</v>
      </c>
      <c r="H19" s="58">
        <f t="shared" si="1"/>
        <v>404.13113999999996</v>
      </c>
      <c r="I19" s="211">
        <f>Filter!J18</f>
        <v>520</v>
      </c>
      <c r="J19" s="49">
        <f t="shared" si="0"/>
        <v>31.053156146177148</v>
      </c>
      <c r="K19" s="50">
        <f t="shared" si="3"/>
        <v>186.94</v>
      </c>
      <c r="L19" s="244">
        <f>Filter!K18</f>
        <v>453.15000000000003</v>
      </c>
      <c r="M19" s="49">
        <f t="shared" si="0"/>
        <v>54.950083056474426</v>
      </c>
      <c r="N19" s="50">
        <f t="shared" si="5"/>
        <v>330.79950000000002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55</v>
      </c>
      <c r="Y19" s="212">
        <f t="shared" si="12"/>
        <v>19.135797342191303</v>
      </c>
      <c r="Z19" s="230">
        <f t="shared" si="13"/>
        <v>115.19750000000001</v>
      </c>
      <c r="AA19" s="238">
        <f t="shared" si="16"/>
        <v>198.66000000001441</v>
      </c>
      <c r="AB19" s="262">
        <f t="shared" si="17"/>
        <v>183.54384717606641</v>
      </c>
      <c r="AC19" s="263">
        <f t="shared" si="18"/>
        <v>1303.5939600000145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6.6899999999986903</v>
      </c>
      <c r="C20" s="228">
        <f>Filter!H19*10.23</f>
        <v>705.87</v>
      </c>
      <c r="D20" s="57">
        <f t="shared" si="14"/>
        <v>11.289699551571717</v>
      </c>
      <c r="E20" s="58">
        <f t="shared" si="15"/>
        <v>75.528090000000006</v>
      </c>
      <c r="F20" s="244">
        <f>Filter!I19*2</f>
        <v>4638.28</v>
      </c>
      <c r="G20" s="57">
        <f t="shared" si="0"/>
        <v>65.518304932748251</v>
      </c>
      <c r="H20" s="58">
        <f t="shared" si="1"/>
        <v>438.31745999999998</v>
      </c>
      <c r="I20" s="211">
        <f>Filter!J19</f>
        <v>580</v>
      </c>
      <c r="J20" s="49">
        <f t="shared" si="0"/>
        <v>31.167414050828224</v>
      </c>
      <c r="K20" s="50">
        <f t="shared" si="3"/>
        <v>208.51</v>
      </c>
      <c r="L20" s="244">
        <f>Filter!K19</f>
        <v>555.75</v>
      </c>
      <c r="M20" s="49">
        <f t="shared" si="0"/>
        <v>60.642376681626217</v>
      </c>
      <c r="N20" s="50">
        <f t="shared" si="5"/>
        <v>405.69749999999999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90</v>
      </c>
      <c r="Y20" s="212">
        <f t="shared" si="12"/>
        <v>28.177130044848564</v>
      </c>
      <c r="Z20" s="230">
        <f t="shared" si="13"/>
        <v>188.505</v>
      </c>
      <c r="AA20" s="238">
        <f t="shared" si="16"/>
        <v>220.76999999995678</v>
      </c>
      <c r="AB20" s="262">
        <f t="shared" si="17"/>
        <v>196.79492526162298</v>
      </c>
      <c r="AC20" s="263">
        <f t="shared" si="18"/>
        <v>1537.3280499999569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6.9900000000016007</v>
      </c>
      <c r="C21" s="228">
        <f>Filter!H20*10.23</f>
        <v>736.56000000000006</v>
      </c>
      <c r="D21" s="57">
        <f t="shared" si="14"/>
        <v>11.274952789696989</v>
      </c>
      <c r="E21" s="58">
        <f t="shared" si="15"/>
        <v>78.811920000000001</v>
      </c>
      <c r="F21" s="244">
        <f>Filter!I20*2</f>
        <v>4780.3999999999996</v>
      </c>
      <c r="G21" s="57">
        <f t="shared" si="0"/>
        <v>64.627725321873612</v>
      </c>
      <c r="H21" s="58">
        <f t="shared" si="1"/>
        <v>451.74779999999998</v>
      </c>
      <c r="I21" s="211">
        <f>Filter!J20</f>
        <v>660</v>
      </c>
      <c r="J21" s="49">
        <f t="shared" si="0"/>
        <v>33.944206008575918</v>
      </c>
      <c r="K21" s="50">
        <f t="shared" si="3"/>
        <v>237.26999999999998</v>
      </c>
      <c r="L21" s="244">
        <f>Filter!K20</f>
        <v>555.75</v>
      </c>
      <c r="M21" s="49">
        <f t="shared" si="0"/>
        <v>58.039699570802156</v>
      </c>
      <c r="N21" s="50">
        <f t="shared" si="5"/>
        <v>405.69749999999999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75</v>
      </c>
      <c r="Y21" s="212">
        <f t="shared" si="12"/>
        <v>22.47317596566009</v>
      </c>
      <c r="Z21" s="230">
        <f t="shared" si="13"/>
        <v>157.08750000000001</v>
      </c>
      <c r="AA21" s="238">
        <f t="shared" si="16"/>
        <v>230.67000000005282</v>
      </c>
      <c r="AB21" s="262">
        <f t="shared" si="17"/>
        <v>190.35975965660876</v>
      </c>
      <c r="AC21" s="263">
        <f t="shared" si="18"/>
        <v>1561.2847200000529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7.8099999999976717</v>
      </c>
      <c r="C22" s="228">
        <f>Filter!H21*10.23</f>
        <v>818.40000000000009</v>
      </c>
      <c r="D22" s="57">
        <f t="shared" si="14"/>
        <v>11.212394366200527</v>
      </c>
      <c r="E22" s="58">
        <f t="shared" si="15"/>
        <v>87.56880000000001</v>
      </c>
      <c r="F22" s="244">
        <f>Filter!I21*2</f>
        <v>5232.6000000000004</v>
      </c>
      <c r="G22" s="57">
        <f t="shared" ref="G22:V34" si="19">IF(ISBLANK(F22),"",(F22*H$43)/$B22)</f>
        <v>63.313790012822977</v>
      </c>
      <c r="H22" s="58">
        <f t="shared" si="1"/>
        <v>494.48070000000001</v>
      </c>
      <c r="I22" s="211">
        <f>Filter!J21</f>
        <v>540</v>
      </c>
      <c r="J22" s="49">
        <f t="shared" si="19"/>
        <v>24.856594110122646</v>
      </c>
      <c r="K22" s="50">
        <f t="shared" si="3"/>
        <v>194.13</v>
      </c>
      <c r="L22" s="244">
        <f>Filter!K21</f>
        <v>598.5</v>
      </c>
      <c r="M22" s="49">
        <f t="shared" si="19"/>
        <v>55.94174135725099</v>
      </c>
      <c r="N22" s="50">
        <f t="shared" si="5"/>
        <v>436.90499999999997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75</v>
      </c>
      <c r="Y22" s="212">
        <f t="shared" si="12"/>
        <v>20.11363636364236</v>
      </c>
      <c r="Z22" s="230">
        <f t="shared" si="13"/>
        <v>157.08750000000001</v>
      </c>
      <c r="AA22" s="238">
        <f t="shared" si="16"/>
        <v>257.72999999992317</v>
      </c>
      <c r="AB22" s="262">
        <f t="shared" si="17"/>
        <v>175.43815621003952</v>
      </c>
      <c r="AC22" s="263">
        <f t="shared" si="18"/>
        <v>1627.9019999999232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7.5200000000004366</v>
      </c>
      <c r="C23" s="228">
        <f>Filter!H22*10.23</f>
        <v>716.1</v>
      </c>
      <c r="D23" s="57">
        <f t="shared" si="14"/>
        <v>10.189188829786643</v>
      </c>
      <c r="E23" s="58">
        <f t="shared" si="15"/>
        <v>76.622699999999995</v>
      </c>
      <c r="F23" s="244">
        <f>Filter!I22*2</f>
        <v>5064.6400000000003</v>
      </c>
      <c r="G23" s="57">
        <f t="shared" si="19"/>
        <v>63.644744680847374</v>
      </c>
      <c r="H23" s="58">
        <f t="shared" si="1"/>
        <v>478.60848000000004</v>
      </c>
      <c r="I23" s="211">
        <f>Filter!J22</f>
        <v>520</v>
      </c>
      <c r="J23" s="49">
        <f t="shared" si="19"/>
        <v>24.859042553190047</v>
      </c>
      <c r="K23" s="50">
        <f t="shared" si="3"/>
        <v>186.94</v>
      </c>
      <c r="L23" s="244">
        <f>Filter!K22</f>
        <v>598.5</v>
      </c>
      <c r="M23" s="49">
        <f t="shared" si="19"/>
        <v>58.099069148932792</v>
      </c>
      <c r="N23" s="50">
        <f t="shared" si="5"/>
        <v>436.90499999999997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90</v>
      </c>
      <c r="Y23" s="212">
        <f t="shared" si="12"/>
        <v>25.067154255317693</v>
      </c>
      <c r="Z23" s="230">
        <f t="shared" si="13"/>
        <v>188.505</v>
      </c>
      <c r="AA23" s="238">
        <f t="shared" si="16"/>
        <v>248.16000000001441</v>
      </c>
      <c r="AB23" s="262">
        <f t="shared" si="17"/>
        <v>181.85919946807454</v>
      </c>
      <c r="AC23" s="263">
        <f t="shared" si="18"/>
        <v>1615.7411800000145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7.4799999999995634</v>
      </c>
      <c r="C24" s="228">
        <f>Filter!H23*10.23</f>
        <v>685.41000000000008</v>
      </c>
      <c r="D24" s="57">
        <f t="shared" si="14"/>
        <v>9.8046617647064558</v>
      </c>
      <c r="E24" s="58">
        <f t="shared" si="15"/>
        <v>73.338870000000014</v>
      </c>
      <c r="F24" s="244">
        <f>Filter!I23*2</f>
        <v>5012.96</v>
      </c>
      <c r="G24" s="57">
        <f t="shared" si="19"/>
        <v>63.332181818185511</v>
      </c>
      <c r="H24" s="58">
        <f t="shared" si="1"/>
        <v>473.72471999999999</v>
      </c>
      <c r="I24" s="211">
        <f>Filter!J23</f>
        <v>580</v>
      </c>
      <c r="J24" s="49">
        <f t="shared" si="19"/>
        <v>27.875668449199487</v>
      </c>
      <c r="K24" s="50">
        <f t="shared" si="3"/>
        <v>208.51</v>
      </c>
      <c r="L24" s="244">
        <f>Filter!K23</f>
        <v>598.5</v>
      </c>
      <c r="M24" s="49">
        <f t="shared" si="19"/>
        <v>58.409759358292177</v>
      </c>
      <c r="N24" s="50">
        <f t="shared" si="5"/>
        <v>436.90499999999997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55</v>
      </c>
      <c r="Y24" s="212">
        <f t="shared" si="12"/>
        <v>15.400735294118547</v>
      </c>
      <c r="Z24" s="230">
        <f t="shared" si="13"/>
        <v>115.19750000000001</v>
      </c>
      <c r="AA24" s="238">
        <f t="shared" si="16"/>
        <v>246.83999999998559</v>
      </c>
      <c r="AB24" s="262">
        <f t="shared" si="17"/>
        <v>174.82300668450216</v>
      </c>
      <c r="AC24" s="263">
        <f t="shared" si="18"/>
        <v>1554.5160899999855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5.9700000000011642</v>
      </c>
      <c r="C25" s="228">
        <f>Filter!H24*10.23</f>
        <v>562.65</v>
      </c>
      <c r="D25" s="57">
        <f t="shared" si="14"/>
        <v>10.084346733666376</v>
      </c>
      <c r="E25" s="58">
        <f t="shared" si="15"/>
        <v>60.20355</v>
      </c>
      <c r="F25" s="244">
        <f>Filter!I24*2</f>
        <v>4199</v>
      </c>
      <c r="G25" s="57">
        <f t="shared" si="19"/>
        <v>66.466582914559908</v>
      </c>
      <c r="H25" s="58">
        <f t="shared" si="1"/>
        <v>396.80549999999999</v>
      </c>
      <c r="I25" s="211">
        <f>Filter!J24</f>
        <v>460</v>
      </c>
      <c r="J25" s="49">
        <f t="shared" si="19"/>
        <v>27.700167504182204</v>
      </c>
      <c r="K25" s="50">
        <f t="shared" si="3"/>
        <v>165.37</v>
      </c>
      <c r="L25" s="244">
        <f>Filter!K24</f>
        <v>495.90000000000003</v>
      </c>
      <c r="M25" s="49">
        <f t="shared" si="19"/>
        <v>60.637688442199234</v>
      </c>
      <c r="N25" s="50">
        <f t="shared" si="5"/>
        <v>362.00700000000001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81</v>
      </c>
      <c r="Y25" s="212">
        <f t="shared" si="12"/>
        <v>28.417839195974359</v>
      </c>
      <c r="Z25" s="230">
        <f t="shared" si="13"/>
        <v>169.65450000000001</v>
      </c>
      <c r="AA25" s="238">
        <f t="shared" si="16"/>
        <v>197.01000000003842</v>
      </c>
      <c r="AB25" s="262">
        <f t="shared" si="17"/>
        <v>193.30662479058208</v>
      </c>
      <c r="AC25" s="263">
        <f t="shared" si="18"/>
        <v>1351.0505500000386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7.5099999999983993</v>
      </c>
      <c r="C26" s="228">
        <f>Filter!H25*10.23</f>
        <v>675.18000000000006</v>
      </c>
      <c r="D26" s="57">
        <f t="shared" si="14"/>
        <v>9.6197416777650346</v>
      </c>
      <c r="E26" s="58">
        <f t="shared" si="15"/>
        <v>72.244260000000011</v>
      </c>
      <c r="F26" s="244">
        <f>Filter!I25*2</f>
        <v>5090.4799999999996</v>
      </c>
      <c r="G26" s="57">
        <f t="shared" si="19"/>
        <v>64.054641810932424</v>
      </c>
      <c r="H26" s="58">
        <f t="shared" si="1"/>
        <v>481.05035999999996</v>
      </c>
      <c r="I26" s="211">
        <f>Filter!J25</f>
        <v>500</v>
      </c>
      <c r="J26" s="49">
        <f t="shared" si="19"/>
        <v>23.93475366178939</v>
      </c>
      <c r="K26" s="50">
        <f t="shared" si="3"/>
        <v>179.75</v>
      </c>
      <c r="L26" s="244">
        <f>Filter!K25</f>
        <v>555.75</v>
      </c>
      <c r="M26" s="49">
        <f t="shared" si="19"/>
        <v>54.020972037295138</v>
      </c>
      <c r="N26" s="50">
        <f t="shared" si="5"/>
        <v>405.69749999999999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70</v>
      </c>
      <c r="Y26" s="212">
        <f t="shared" si="12"/>
        <v>19.522636484691247</v>
      </c>
      <c r="Z26" s="230">
        <f t="shared" si="13"/>
        <v>146.61500000000001</v>
      </c>
      <c r="AA26" s="238">
        <f t="shared" si="16"/>
        <v>247.82999999994718</v>
      </c>
      <c r="AB26" s="262">
        <f t="shared" si="17"/>
        <v>171.15274567247323</v>
      </c>
      <c r="AC26" s="263">
        <f t="shared" si="18"/>
        <v>1533.1871199999471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6.0400000000008731</v>
      </c>
      <c r="C27" s="228">
        <f>Filter!H26*10.23</f>
        <v>603.57000000000005</v>
      </c>
      <c r="D27" s="57">
        <f t="shared" si="14"/>
        <v>10.69238245032958</v>
      </c>
      <c r="E27" s="58">
        <f t="shared" si="15"/>
        <v>64.581990000000005</v>
      </c>
      <c r="F27" s="244">
        <f>Filter!I26*2</f>
        <v>2829.48</v>
      </c>
      <c r="G27" s="57">
        <f t="shared" si="19"/>
        <v>44.269182119198895</v>
      </c>
      <c r="H27" s="58">
        <f t="shared" si="1"/>
        <v>267.38585999999998</v>
      </c>
      <c r="I27" s="211">
        <f>Filter!J26</f>
        <v>500</v>
      </c>
      <c r="J27" s="49">
        <f t="shared" si="19"/>
        <v>29.759933774830134</v>
      </c>
      <c r="K27" s="50">
        <f t="shared" si="3"/>
        <v>179.75</v>
      </c>
      <c r="L27" s="244">
        <f>Filter!K26</f>
        <v>470.25000000000006</v>
      </c>
      <c r="M27" s="49">
        <f t="shared" si="19"/>
        <v>56.834850993369272</v>
      </c>
      <c r="N27" s="50">
        <f t="shared" si="5"/>
        <v>343.28250000000003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0</v>
      </c>
      <c r="Y27" s="212">
        <f t="shared" si="12"/>
        <v>0</v>
      </c>
      <c r="Z27" s="230">
        <f t="shared" si="13"/>
        <v>0</v>
      </c>
      <c r="AA27" s="238">
        <f t="shared" si="16"/>
        <v>199.32000000002881</v>
      </c>
      <c r="AB27" s="262">
        <f t="shared" si="17"/>
        <v>141.55634933772788</v>
      </c>
      <c r="AC27" s="263">
        <f t="shared" si="18"/>
        <v>1054.3203500000288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5.8699999999989814</v>
      </c>
      <c r="C28" s="228">
        <f>Filter!H27*10.23</f>
        <v>306.90000000000003</v>
      </c>
      <c r="D28" s="57">
        <f t="shared" si="14"/>
        <v>5.5942589437829131</v>
      </c>
      <c r="E28" s="58">
        <f t="shared" si="15"/>
        <v>32.838300000000004</v>
      </c>
      <c r="F28" s="244">
        <f>Filter!I27*2</f>
        <v>3798.48</v>
      </c>
      <c r="G28" s="57">
        <f t="shared" si="19"/>
        <v>61.150998296433102</v>
      </c>
      <c r="H28" s="58">
        <f t="shared" si="1"/>
        <v>358.95636000000002</v>
      </c>
      <c r="I28" s="211">
        <f>Filter!J27</f>
        <v>500</v>
      </c>
      <c r="J28" s="49">
        <f t="shared" si="19"/>
        <v>30.621805792168857</v>
      </c>
      <c r="K28" s="50">
        <f t="shared" si="3"/>
        <v>179.75</v>
      </c>
      <c r="L28" s="244">
        <f>Filter!K27</f>
        <v>453.15000000000003</v>
      </c>
      <c r="M28" s="49">
        <f t="shared" si="19"/>
        <v>56.354258943791727</v>
      </c>
      <c r="N28" s="50">
        <f t="shared" si="5"/>
        <v>330.79950000000002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64</v>
      </c>
      <c r="Y28" s="212">
        <f t="shared" si="12"/>
        <v>22.836115843274833</v>
      </c>
      <c r="Z28" s="230">
        <f t="shared" si="13"/>
        <v>134.048</v>
      </c>
      <c r="AA28" s="238">
        <f t="shared" si="16"/>
        <v>193.70999999996639</v>
      </c>
      <c r="AB28" s="262">
        <f t="shared" si="17"/>
        <v>176.55743781945142</v>
      </c>
      <c r="AC28" s="263">
        <f t="shared" si="18"/>
        <v>1230.1021599999665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6.9500000000007276</v>
      </c>
      <c r="C29" s="228">
        <f>Filter!H28*10.23</f>
        <v>0</v>
      </c>
      <c r="D29" s="57">
        <f t="shared" si="14"/>
        <v>0</v>
      </c>
      <c r="E29" s="58">
        <f t="shared" si="15"/>
        <v>0</v>
      </c>
      <c r="F29" s="244">
        <f>Filter!I28*2</f>
        <v>3307.52</v>
      </c>
      <c r="G29" s="57">
        <f t="shared" si="19"/>
        <v>44.97275395682982</v>
      </c>
      <c r="H29" s="58">
        <f t="shared" si="1"/>
        <v>312.56063999999998</v>
      </c>
      <c r="I29" s="211">
        <f>Filter!J28</f>
        <v>880</v>
      </c>
      <c r="J29" s="49">
        <f t="shared" si="19"/>
        <v>45.51942446042689</v>
      </c>
      <c r="K29" s="50">
        <f t="shared" si="3"/>
        <v>316.36</v>
      </c>
      <c r="L29" s="244">
        <f>Filter!K28</f>
        <v>577.125</v>
      </c>
      <c r="M29" s="49">
        <f t="shared" si="19"/>
        <v>60.618884892079983</v>
      </c>
      <c r="N29" s="50">
        <f t="shared" si="5"/>
        <v>421.30124999999998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46</v>
      </c>
      <c r="Y29" s="212">
        <f t="shared" si="12"/>
        <v>13.862877697840277</v>
      </c>
      <c r="Z29" s="230">
        <f t="shared" si="13"/>
        <v>96.347000000000008</v>
      </c>
      <c r="AA29" s="238">
        <f t="shared" si="16"/>
        <v>229.35000000002401</v>
      </c>
      <c r="AB29" s="262">
        <f t="shared" si="17"/>
        <v>164.97394100717696</v>
      </c>
      <c r="AC29" s="263">
        <f t="shared" si="18"/>
        <v>1375.918890000024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7.2900000000008731</v>
      </c>
      <c r="C30" s="228">
        <f>Filter!H29*10.23</f>
        <v>0</v>
      </c>
      <c r="D30" s="57">
        <f t="shared" si="14"/>
        <v>0</v>
      </c>
      <c r="E30" s="58">
        <f t="shared" si="15"/>
        <v>0</v>
      </c>
      <c r="F30" s="244">
        <f>Filter!I29*2</f>
        <v>3230</v>
      </c>
      <c r="G30" s="57">
        <f t="shared" si="19"/>
        <v>41.870370370365357</v>
      </c>
      <c r="H30" s="58">
        <f t="shared" si="1"/>
        <v>305.23500000000001</v>
      </c>
      <c r="I30" s="211">
        <f>Filter!J29</f>
        <v>1720</v>
      </c>
      <c r="J30" s="49">
        <f t="shared" si="19"/>
        <v>84.820301783254592</v>
      </c>
      <c r="K30" s="50">
        <f t="shared" si="3"/>
        <v>618.34</v>
      </c>
      <c r="L30" s="244">
        <f>Filter!K29</f>
        <v>534.375</v>
      </c>
      <c r="M30" s="49">
        <f t="shared" si="19"/>
        <v>53.510802469129395</v>
      </c>
      <c r="N30" s="50">
        <f t="shared" si="5"/>
        <v>390.09375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107</v>
      </c>
      <c r="Y30" s="212">
        <f t="shared" si="12"/>
        <v>30.742318244166416</v>
      </c>
      <c r="Z30" s="230">
        <f t="shared" si="13"/>
        <v>224.11150000000001</v>
      </c>
      <c r="AA30" s="238">
        <f t="shared" si="16"/>
        <v>240.57000000002881</v>
      </c>
      <c r="AB30" s="262">
        <f t="shared" si="17"/>
        <v>210.94379286691577</v>
      </c>
      <c r="AC30" s="263">
        <f t="shared" si="18"/>
        <v>1778.3502500000288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7.0200000000004366</v>
      </c>
      <c r="C31" s="228">
        <f>Filter!H30*10.23</f>
        <v>0</v>
      </c>
      <c r="D31" s="57">
        <f t="shared" si="14"/>
        <v>0</v>
      </c>
      <c r="E31" s="58">
        <f t="shared" si="15"/>
        <v>0</v>
      </c>
      <c r="F31" s="244">
        <f>Filter!I30*2</f>
        <v>0</v>
      </c>
      <c r="G31" s="57">
        <f t="shared" si="19"/>
        <v>0</v>
      </c>
      <c r="H31" s="58">
        <f t="shared" si="1"/>
        <v>0</v>
      </c>
      <c r="I31" s="211">
        <f>Filter!J30</f>
        <v>670</v>
      </c>
      <c r="J31" s="49">
        <f t="shared" si="19"/>
        <v>34.311253561251426</v>
      </c>
      <c r="K31" s="50">
        <f t="shared" si="3"/>
        <v>240.86499999999998</v>
      </c>
      <c r="L31" s="244">
        <f>Filter!K30</f>
        <v>534.375</v>
      </c>
      <c r="M31" s="49">
        <f t="shared" si="19"/>
        <v>55.568910256406802</v>
      </c>
      <c r="N31" s="50">
        <f t="shared" si="5"/>
        <v>390.09375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16</v>
      </c>
      <c r="Y31" s="212">
        <f t="shared" si="12"/>
        <v>4.7737891737888773</v>
      </c>
      <c r="Z31" s="230">
        <f t="shared" si="13"/>
        <v>33.512</v>
      </c>
      <c r="AA31" s="238">
        <f t="shared" si="16"/>
        <v>231.66000000001441</v>
      </c>
      <c r="AB31" s="262">
        <f t="shared" si="17"/>
        <v>94.653952991447113</v>
      </c>
      <c r="AC31" s="263">
        <f t="shared" si="18"/>
        <v>896.13075000001436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6.819999999999709</v>
      </c>
      <c r="C32" s="228">
        <f>Filter!H31*10.23</f>
        <v>0</v>
      </c>
      <c r="D32" s="57">
        <f t="shared" si="14"/>
        <v>0</v>
      </c>
      <c r="E32" s="58">
        <f t="shared" si="15"/>
        <v>0</v>
      </c>
      <c r="F32" s="244">
        <f>Filter!I31*2</f>
        <v>5038.8</v>
      </c>
      <c r="G32" s="57">
        <f t="shared" si="19"/>
        <v>69.81914956012028</v>
      </c>
      <c r="H32" s="58">
        <f t="shared" si="1"/>
        <v>476.16660000000002</v>
      </c>
      <c r="I32" s="211">
        <f>Filter!J31</f>
        <v>650</v>
      </c>
      <c r="J32" s="49">
        <f t="shared" si="19"/>
        <v>34.263196480939875</v>
      </c>
      <c r="K32" s="50">
        <f t="shared" si="3"/>
        <v>233.67499999999998</v>
      </c>
      <c r="L32" s="244">
        <f>Filter!K31</f>
        <v>555.75</v>
      </c>
      <c r="M32" s="49">
        <f t="shared" si="19"/>
        <v>59.486436950149162</v>
      </c>
      <c r="N32" s="50">
        <f t="shared" si="5"/>
        <v>405.69749999999999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55</v>
      </c>
      <c r="Y32" s="212">
        <f t="shared" si="12"/>
        <v>16.891129032258785</v>
      </c>
      <c r="Z32" s="230">
        <f t="shared" si="13"/>
        <v>115.19750000000001</v>
      </c>
      <c r="AA32" s="238">
        <f t="shared" si="16"/>
        <v>225.0599999999904</v>
      </c>
      <c r="AB32" s="262">
        <f t="shared" si="17"/>
        <v>180.45991202346812</v>
      </c>
      <c r="AC32" s="263">
        <f t="shared" si="18"/>
        <v>1455.7965999999903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6.0099999999983993</v>
      </c>
      <c r="C33" s="228">
        <f>Filter!H32*10.23</f>
        <v>0</v>
      </c>
      <c r="D33" s="57">
        <f t="shared" si="14"/>
        <v>0</v>
      </c>
      <c r="E33" s="58">
        <f t="shared" si="15"/>
        <v>0</v>
      </c>
      <c r="F33" s="244">
        <f>Filter!I32*2</f>
        <v>4651.2</v>
      </c>
      <c r="G33" s="57">
        <f t="shared" si="19"/>
        <v>73.134509151433789</v>
      </c>
      <c r="H33" s="58">
        <f t="shared" si="1"/>
        <v>439.53839999999997</v>
      </c>
      <c r="I33" s="211">
        <f>Filter!J32</f>
        <v>980</v>
      </c>
      <c r="J33" s="49">
        <f t="shared" si="19"/>
        <v>58.620632279549724</v>
      </c>
      <c r="K33" s="50">
        <f t="shared" si="3"/>
        <v>352.31</v>
      </c>
      <c r="L33" s="244">
        <f>Filter!K32</f>
        <v>940.50000000000011</v>
      </c>
      <c r="M33" s="49">
        <f t="shared" si="19"/>
        <v>114.23710482532162</v>
      </c>
      <c r="N33" s="50">
        <f t="shared" si="5"/>
        <v>686.56500000000005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55</v>
      </c>
      <c r="Y33" s="212">
        <f t="shared" si="12"/>
        <v>19.16763727121975</v>
      </c>
      <c r="Z33" s="230">
        <f t="shared" si="13"/>
        <v>115.19750000000001</v>
      </c>
      <c r="AA33" s="238">
        <f t="shared" si="16"/>
        <v>198.32999999994718</v>
      </c>
      <c r="AB33" s="262">
        <f t="shared" si="17"/>
        <v>265.15988352752487</v>
      </c>
      <c r="AC33" s="263">
        <f t="shared" si="18"/>
        <v>1791.9408999999471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6.7000000000007276</v>
      </c>
      <c r="C34" s="228">
        <f>Filter!H33*10.23</f>
        <v>0</v>
      </c>
      <c r="D34" s="57">
        <f t="shared" si="14"/>
        <v>0</v>
      </c>
      <c r="E34" s="58">
        <f t="shared" si="15"/>
        <v>0</v>
      </c>
      <c r="F34" s="244">
        <f>Filter!I33*2</f>
        <v>3268.7599999999998</v>
      </c>
      <c r="G34" s="57">
        <f t="shared" si="19"/>
        <v>46.104152238800957</v>
      </c>
      <c r="H34" s="58">
        <f t="shared" si="1"/>
        <v>308.89781999999997</v>
      </c>
      <c r="I34" s="211">
        <f>Filter!J33</f>
        <v>790</v>
      </c>
      <c r="J34" s="49">
        <f t="shared" si="19"/>
        <v>42.388805970144652</v>
      </c>
      <c r="K34" s="50">
        <f t="shared" si="3"/>
        <v>284.005</v>
      </c>
      <c r="L34" s="244">
        <f>Filter!K33</f>
        <v>940.50000000000011</v>
      </c>
      <c r="M34" s="49">
        <f t="shared" si="19"/>
        <v>102.47238805969037</v>
      </c>
      <c r="N34" s="50">
        <f t="shared" si="5"/>
        <v>686.56500000000005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55</v>
      </c>
      <c r="Y34" s="212">
        <f t="shared" si="12"/>
        <v>17.193656716416044</v>
      </c>
      <c r="Z34" s="230">
        <f t="shared" si="13"/>
        <v>115.19750000000001</v>
      </c>
      <c r="AA34" s="238">
        <f t="shared" si="16"/>
        <v>221.10000000002401</v>
      </c>
      <c r="AB34" s="262">
        <f t="shared" si="17"/>
        <v>208.15900298505204</v>
      </c>
      <c r="AC34" s="263">
        <f t="shared" si="18"/>
        <v>1615.7653200000241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8.6399999999994179</v>
      </c>
      <c r="C35" s="228">
        <f>Filter!H34*10.23</f>
        <v>0</v>
      </c>
      <c r="D35" s="57">
        <f t="shared" ref="D35:D36" si="20">IF(ISBLANK(C35),"",(C35*E$43)/$B35)</f>
        <v>0</v>
      </c>
      <c r="E35" s="58">
        <f t="shared" ref="E35:E36" si="21">IF(ISBLANK(C35),"",C35*E$43)</f>
        <v>0</v>
      </c>
      <c r="F35" s="244">
        <f>Filter!I34*2</f>
        <v>5607.28</v>
      </c>
      <c r="G35" s="57">
        <f t="shared" ref="G35:G36" si="22">IF(ISBLANK(F35),"",(F35*H$43)/$B35)</f>
        <v>61.329625000004135</v>
      </c>
      <c r="H35" s="58">
        <f t="shared" ref="H35:H36" si="23">IF(ISBLANK(F35),"",F35*H$43)</f>
        <v>529.88796000000002</v>
      </c>
      <c r="I35" s="211">
        <f>Filter!J34</f>
        <v>570</v>
      </c>
      <c r="J35" s="49">
        <f t="shared" ref="J35:J36" si="24">IF(ISBLANK(I35),"",(I35*K$43)/$B35)</f>
        <v>23.717013888890484</v>
      </c>
      <c r="K35" s="50">
        <f t="shared" ref="K35:K36" si="25">IF(ISBLANK(I35),"",I35*K$43)</f>
        <v>204.91499999999999</v>
      </c>
      <c r="L35" s="244">
        <f>Filter!K34</f>
        <v>709.65000000000009</v>
      </c>
      <c r="M35" s="49">
        <f t="shared" ref="M35:M36" si="26">IF(ISBLANK(L35),"",(L35*N$43)/$B35)</f>
        <v>59.958854166670719</v>
      </c>
      <c r="N35" s="50">
        <f t="shared" ref="N35:N36" si="27">IF(ISBLANK(L35),"",L35*N$43)</f>
        <v>518.04450000000008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110</v>
      </c>
      <c r="Y35" s="212">
        <f t="shared" ref="Y35:Y36" si="34">IF(ISBLANK(X35),"",(X35*Z$43)/$B35)</f>
        <v>26.66608796296476</v>
      </c>
      <c r="Z35" s="230">
        <f t="shared" ref="Z35:Z36" si="35">IF(ISBLANK(X35),"",X35*Z$43)</f>
        <v>230.39500000000001</v>
      </c>
      <c r="AA35" s="238">
        <f t="shared" si="16"/>
        <v>285.11999999998079</v>
      </c>
      <c r="AB35" s="262">
        <f t="shared" si="17"/>
        <v>171.67158101853011</v>
      </c>
      <c r="AC35" s="263">
        <f t="shared" si="18"/>
        <v>1768.3624599999807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 t="str">
        <f>Pumpage!C36</f>
        <v/>
      </c>
      <c r="C36" s="228">
        <f>Filter!H35*10.23</f>
        <v>0</v>
      </c>
      <c r="D36" s="57" t="e">
        <f t="shared" si="20"/>
        <v>#VALUE!</v>
      </c>
      <c r="E36" s="58">
        <f t="shared" si="21"/>
        <v>0</v>
      </c>
      <c r="F36" s="244">
        <f>Filter!I35*2</f>
        <v>0</v>
      </c>
      <c r="G36" s="57" t="e">
        <f t="shared" si="22"/>
        <v>#VALUE!</v>
      </c>
      <c r="H36" s="58">
        <f t="shared" si="23"/>
        <v>0</v>
      </c>
      <c r="I36" s="211">
        <f>Filter!J35</f>
        <v>0</v>
      </c>
      <c r="J36" s="49" t="e">
        <f t="shared" si="24"/>
        <v>#VALUE!</v>
      </c>
      <c r="K36" s="50">
        <f t="shared" si="25"/>
        <v>0</v>
      </c>
      <c r="L36" s="244" t="str">
        <f>Filter!K35</f>
        <v/>
      </c>
      <c r="M36" s="49" t="e">
        <f t="shared" si="26"/>
        <v>#VALUE!</v>
      </c>
      <c r="N36" s="50" t="e">
        <f t="shared" si="27"/>
        <v>#VALUE!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0</v>
      </c>
      <c r="Y36" s="212" t="e">
        <f t="shared" si="34"/>
        <v>#VALUE!</v>
      </c>
      <c r="Z36" s="230">
        <f t="shared" si="35"/>
        <v>0</v>
      </c>
      <c r="AA36" s="238" t="e">
        <f t="shared" si="16"/>
        <v>#VALUE!</v>
      </c>
      <c r="AB36" s="262" t="e">
        <f t="shared" si="17"/>
        <v>#VALUE!</v>
      </c>
      <c r="AC36" s="263" t="e">
        <f t="shared" si="18"/>
        <v>#VALUE!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199.40999999999985</v>
      </c>
      <c r="C37" s="249"/>
      <c r="D37" s="250"/>
      <c r="E37" s="251">
        <f t="shared" ref="E37:W37" si="36">SUM(E6:E36)</f>
        <v>1483.1965499999997</v>
      </c>
      <c r="F37" s="213"/>
      <c r="G37" s="252"/>
      <c r="H37" s="253">
        <f t="shared" si="36"/>
        <v>11913.93252</v>
      </c>
      <c r="I37" s="213"/>
      <c r="J37" s="214"/>
      <c r="K37" s="215">
        <f t="shared" si="36"/>
        <v>6528.52</v>
      </c>
      <c r="L37" s="213"/>
      <c r="M37" s="214"/>
      <c r="N37" s="215" t="e">
        <f>SUM(N6:N36)</f>
        <v>#VALUE!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4490.608000000002</v>
      </c>
      <c r="AA37" s="214">
        <f>SUMIF(AA6:AA36,"&lt;&gt;#VALUE!")</f>
        <v>6580.5299999999952</v>
      </c>
      <c r="AB37" s="239">
        <f>SUMIF(AB6:AB36,"&lt;&gt;#VALUE!")</f>
        <v>5521.5017883565597</v>
      </c>
      <c r="AC37" s="239">
        <f>SUMIF(AC6:AC36,"&lt;&gt;#VALUE!")</f>
        <v>43183.315819999996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6.6469999999999949</v>
      </c>
      <c r="C38" s="254">
        <f>AVERAGE(C6:C36)</f>
        <v>447.15</v>
      </c>
      <c r="D38" s="216">
        <f>AVERAGEIF(D6:D36,"&lt;&gt;#VALUE!")</f>
        <v>7.554323635426285</v>
      </c>
      <c r="E38" s="255">
        <f t="shared" ref="E38:W38" si="38">AVERAGE(E6:E36)</f>
        <v>47.845049999999986</v>
      </c>
      <c r="F38" s="256">
        <f t="shared" si="38"/>
        <v>4066.8825806451609</v>
      </c>
      <c r="G38" s="216">
        <f>AVERAGEIF(G6:G36,"&lt;&gt;#VALUE!")</f>
        <v>59.959726572811952</v>
      </c>
      <c r="H38" s="216">
        <f t="shared" si="38"/>
        <v>384.32040387096777</v>
      </c>
      <c r="I38" s="256">
        <f t="shared" si="38"/>
        <v>585.80645161290317</v>
      </c>
      <c r="J38" s="216">
        <f>AVERAGEIF(J6:J36,"&lt;&gt;#VALUE!")</f>
        <v>32.72234603046396</v>
      </c>
      <c r="K38" s="256">
        <f t="shared" si="38"/>
        <v>210.59741935483873</v>
      </c>
      <c r="L38" s="256">
        <f t="shared" si="38"/>
        <v>556.46249999999998</v>
      </c>
      <c r="M38" s="216">
        <f>AVERAGEIF(M6:M36,"&lt;&gt;#VALUE!")</f>
        <v>61.224153606729693</v>
      </c>
      <c r="N38" s="216">
        <f>AVERAGEIF(N6:N36,"&lt;&gt;#VALUE!")</f>
        <v>406.21762500000006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69.161290322580641</v>
      </c>
      <c r="Y38" s="216">
        <f t="shared" si="39"/>
        <v>22.589509766453446</v>
      </c>
      <c r="Z38" s="257">
        <f t="shared" si="39"/>
        <v>144.85832258064522</v>
      </c>
      <c r="AA38" s="240">
        <f t="shared" ref="AA38" si="40">AVERAGEIF(AA6:AA36,"&lt;&gt;#VALUE!")</f>
        <v>219.35099999999983</v>
      </c>
      <c r="AB38" s="264">
        <f>AC37/B37</f>
        <v>216.55541758186664</v>
      </c>
      <c r="AC38" s="257">
        <f>AVERAGEIF(AC6:AC36,"&lt;&gt;#VALUE!")</f>
        <v>1439.4438606666665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8.6399999999994179</v>
      </c>
      <c r="C39" s="258">
        <f>MAX(C6:C36)</f>
        <v>818.40000000000009</v>
      </c>
      <c r="D39" s="259" t="e">
        <f t="shared" ref="D39:Z39" si="41">MAX(D6:D36)</f>
        <v>#VALUE!</v>
      </c>
      <c r="E39" s="259">
        <f t="shared" si="41"/>
        <v>87.56880000000001</v>
      </c>
      <c r="F39" s="217">
        <f t="shared" si="41"/>
        <v>5607.28</v>
      </c>
      <c r="G39" s="260" t="e">
        <f t="shared" si="41"/>
        <v>#VALUE!</v>
      </c>
      <c r="H39" s="260">
        <f t="shared" si="41"/>
        <v>529.88796000000002</v>
      </c>
      <c r="I39" s="217">
        <f t="shared" si="41"/>
        <v>1720</v>
      </c>
      <c r="J39" s="217" t="e">
        <f t="shared" si="41"/>
        <v>#VALUE!</v>
      </c>
      <c r="K39" s="217">
        <f t="shared" si="41"/>
        <v>618.34</v>
      </c>
      <c r="L39" s="217">
        <f t="shared" si="41"/>
        <v>940.50000000000011</v>
      </c>
      <c r="M39" s="217" t="e">
        <f t="shared" si="41"/>
        <v>#VALUE!</v>
      </c>
      <c r="N39" s="217" t="e">
        <f t="shared" si="41"/>
        <v>#VALUE!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110</v>
      </c>
      <c r="Y39" s="217" t="e">
        <f t="shared" si="41"/>
        <v>#VALUE!</v>
      </c>
      <c r="Z39" s="261">
        <f t="shared" si="41"/>
        <v>230.39500000000001</v>
      </c>
      <c r="AA39" s="241" t="e">
        <f t="shared" ref="AA39:AC39" si="42">MAX(AA6:AA36)</f>
        <v>#VALUE!</v>
      </c>
      <c r="AB39" s="265" t="e">
        <f t="shared" si="42"/>
        <v>#VALUE!</v>
      </c>
      <c r="AC39" s="217" t="e">
        <f t="shared" si="42"/>
        <v>#VALUE!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5</v>
      </c>
      <c r="C40" s="258">
        <f>MIN(C6:C36)</f>
        <v>0</v>
      </c>
      <c r="D40" s="259" t="e">
        <f t="shared" ref="D40:Z40" si="43">MIN(D6:D36)</f>
        <v>#VALUE!</v>
      </c>
      <c r="E40" s="259">
        <f t="shared" si="43"/>
        <v>0</v>
      </c>
      <c r="F40" s="217">
        <f t="shared" si="43"/>
        <v>0</v>
      </c>
      <c r="G40" s="260" t="e">
        <f t="shared" si="43"/>
        <v>#VALUE!</v>
      </c>
      <c r="H40" s="260">
        <f t="shared" si="43"/>
        <v>0</v>
      </c>
      <c r="I40" s="217">
        <f t="shared" si="43"/>
        <v>0</v>
      </c>
      <c r="J40" s="217" t="e">
        <f t="shared" si="43"/>
        <v>#VALUE!</v>
      </c>
      <c r="K40" s="217">
        <f t="shared" si="43"/>
        <v>0</v>
      </c>
      <c r="L40" s="217">
        <f t="shared" si="43"/>
        <v>367.65000000000003</v>
      </c>
      <c r="M40" s="217" t="e">
        <f t="shared" si="43"/>
        <v>#VALUE!</v>
      </c>
      <c r="N40" s="217" t="e">
        <f t="shared" si="43"/>
        <v>#VALUE!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0</v>
      </c>
      <c r="Y40" s="217" t="e">
        <f t="shared" si="43"/>
        <v>#VALUE!</v>
      </c>
      <c r="Z40" s="261">
        <f t="shared" si="43"/>
        <v>0</v>
      </c>
      <c r="AA40" s="242" t="e">
        <f t="shared" ref="AA40:AC40" si="44">MIN(AA6:AA36)</f>
        <v>#VALUE!</v>
      </c>
      <c r="AB40" s="265" t="e">
        <f t="shared" si="44"/>
        <v>#VALUE!</v>
      </c>
      <c r="AC40" s="217" t="e">
        <f t="shared" si="44"/>
        <v>#VALUE!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15" t="s">
        <v>66</v>
      </c>
      <c r="D43" s="415"/>
      <c r="E43" s="106">
        <v>0.107</v>
      </c>
      <c r="F43" s="416" t="s">
        <v>70</v>
      </c>
      <c r="G43" s="416"/>
      <c r="H43" s="106">
        <v>9.4500000000000001E-2</v>
      </c>
      <c r="I43" s="412" t="s">
        <v>71</v>
      </c>
      <c r="J43" s="412"/>
      <c r="K43" s="106">
        <v>0.35949999999999999</v>
      </c>
      <c r="L43" s="413" t="s">
        <v>72</v>
      </c>
      <c r="M43" s="413"/>
      <c r="N43" s="106">
        <v>0.73</v>
      </c>
      <c r="O43" s="414" t="s">
        <v>73</v>
      </c>
      <c r="P43" s="414"/>
      <c r="Q43" s="106">
        <v>0.25</v>
      </c>
      <c r="R43" s="399" t="s">
        <v>74</v>
      </c>
      <c r="S43" s="399"/>
      <c r="T43" s="106">
        <v>0.25</v>
      </c>
      <c r="U43" s="400" t="s">
        <v>68</v>
      </c>
      <c r="V43" s="400"/>
      <c r="W43" s="106">
        <v>0.25</v>
      </c>
      <c r="X43" s="410" t="s">
        <v>102</v>
      </c>
      <c r="Y43" s="410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15" t="s">
        <v>67</v>
      </c>
      <c r="D45" s="415"/>
      <c r="E45" s="114"/>
      <c r="F45" s="416" t="s">
        <v>67</v>
      </c>
      <c r="G45" s="416"/>
      <c r="H45" s="115"/>
      <c r="I45" s="412" t="s">
        <v>67</v>
      </c>
      <c r="J45" s="412"/>
      <c r="K45" s="116"/>
      <c r="L45" s="413" t="s">
        <v>67</v>
      </c>
      <c r="M45" s="413"/>
      <c r="N45" s="117"/>
      <c r="O45" s="414" t="s">
        <v>67</v>
      </c>
      <c r="P45" s="414"/>
      <c r="Q45" s="118"/>
      <c r="R45" s="399" t="s">
        <v>67</v>
      </c>
      <c r="S45" s="399"/>
      <c r="T45" s="119"/>
      <c r="U45" s="400" t="s">
        <v>67</v>
      </c>
      <c r="V45" s="400"/>
      <c r="W45" s="114"/>
      <c r="X45" s="411" t="s">
        <v>67</v>
      </c>
      <c r="Y45" s="411"/>
      <c r="Z45" s="222"/>
      <c r="AA45" s="235" t="s">
        <v>105</v>
      </c>
      <c r="AB45" s="236"/>
      <c r="AC45" s="338">
        <f>AB38/1000</f>
        <v>0.21655541758186664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  <mergeCell ref="C45:D45"/>
    <mergeCell ref="F43:G43"/>
    <mergeCell ref="F45:G45"/>
    <mergeCell ref="C4:E4"/>
    <mergeCell ref="F4:H4"/>
    <mergeCell ref="I45:J45"/>
    <mergeCell ref="L43:M43"/>
    <mergeCell ref="L45:M45"/>
    <mergeCell ref="O43:P43"/>
    <mergeCell ref="O45:P45"/>
    <mergeCell ref="R45:S45"/>
    <mergeCell ref="U43:V43"/>
    <mergeCell ref="U45:V45"/>
    <mergeCell ref="AB4:AC4"/>
    <mergeCell ref="U4:W4"/>
    <mergeCell ref="R4:T4"/>
    <mergeCell ref="X4:Z4"/>
    <mergeCell ref="X43:Y43"/>
    <mergeCell ref="X45:Y45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4" workbookViewId="0">
      <selection activeCell="B36" sqref="B36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>
        <v>5459910</v>
      </c>
      <c r="C6" s="344"/>
    </row>
    <row r="7" spans="1:3" x14ac:dyDescent="0.25">
      <c r="A7" s="345">
        <v>1</v>
      </c>
      <c r="B7" s="333">
        <f>'[1]1'!$J$37</f>
        <v>5500130</v>
      </c>
      <c r="C7" s="333">
        <f>IF(ISBLANK(Pumpage!B7),"",(B7-B6))</f>
        <v>40220</v>
      </c>
    </row>
    <row r="8" spans="1:3" x14ac:dyDescent="0.25">
      <c r="A8" s="345">
        <v>2</v>
      </c>
      <c r="B8" s="333">
        <f>'[1]2'!$J$37</f>
        <v>5540470</v>
      </c>
      <c r="C8" s="333">
        <f t="shared" ref="C8:C36" si="0">B8-B7</f>
        <v>40340</v>
      </c>
    </row>
    <row r="9" spans="1:3" x14ac:dyDescent="0.25">
      <c r="A9" s="345">
        <v>3</v>
      </c>
      <c r="B9" s="333">
        <f>'[1]3'!$J$37</f>
        <v>5579310</v>
      </c>
      <c r="C9" s="333">
        <f t="shared" si="0"/>
        <v>38840</v>
      </c>
    </row>
    <row r="10" spans="1:3" x14ac:dyDescent="0.25">
      <c r="A10" s="345">
        <v>4</v>
      </c>
      <c r="B10" s="333">
        <f>'[1]4'!$J$37</f>
        <v>5617980</v>
      </c>
      <c r="C10" s="333">
        <f t="shared" si="0"/>
        <v>38670</v>
      </c>
    </row>
    <row r="11" spans="1:3" x14ac:dyDescent="0.25">
      <c r="A11" s="345">
        <v>5</v>
      </c>
      <c r="B11" s="333">
        <f>'[1]5'!$J$37</f>
        <v>5657720</v>
      </c>
      <c r="C11" s="333">
        <f t="shared" si="0"/>
        <v>39740</v>
      </c>
    </row>
    <row r="12" spans="1:3" x14ac:dyDescent="0.25">
      <c r="A12" s="345">
        <v>6</v>
      </c>
      <c r="B12" s="333">
        <f>'[1]6'!$J$37</f>
        <v>5696930</v>
      </c>
      <c r="C12" s="333">
        <f t="shared" si="0"/>
        <v>39210</v>
      </c>
    </row>
    <row r="13" spans="1:3" x14ac:dyDescent="0.25">
      <c r="A13" s="345">
        <v>7</v>
      </c>
      <c r="B13" s="333">
        <f>'[1]7'!$J$37</f>
        <v>5736560</v>
      </c>
      <c r="C13" s="333">
        <f t="shared" si="0"/>
        <v>39630</v>
      </c>
    </row>
    <row r="14" spans="1:3" x14ac:dyDescent="0.25">
      <c r="A14" s="345">
        <v>8</v>
      </c>
      <c r="B14" s="333">
        <f>'[1]8'!$J$37</f>
        <v>5777510</v>
      </c>
      <c r="C14" s="333">
        <f t="shared" si="0"/>
        <v>40950</v>
      </c>
    </row>
    <row r="15" spans="1:3" x14ac:dyDescent="0.25">
      <c r="A15" s="345">
        <v>9</v>
      </c>
      <c r="B15" s="333">
        <f>'[1]9'!$J$37</f>
        <v>5815900</v>
      </c>
      <c r="C15" s="333">
        <f t="shared" si="0"/>
        <v>38390</v>
      </c>
    </row>
    <row r="16" spans="1:3" x14ac:dyDescent="0.25">
      <c r="A16" s="345">
        <v>10</v>
      </c>
      <c r="B16" s="333">
        <f>'[1]10'!$J$37</f>
        <v>5854860</v>
      </c>
      <c r="C16" s="333">
        <f t="shared" si="0"/>
        <v>38960</v>
      </c>
    </row>
    <row r="17" spans="1:3" x14ac:dyDescent="0.25">
      <c r="A17" s="345">
        <v>11</v>
      </c>
      <c r="B17" s="333">
        <f>'[1]11'!$J$37</f>
        <v>5893550</v>
      </c>
      <c r="C17" s="333">
        <f t="shared" si="0"/>
        <v>38690</v>
      </c>
    </row>
    <row r="18" spans="1:3" x14ac:dyDescent="0.25">
      <c r="A18" s="345">
        <v>12</v>
      </c>
      <c r="B18" s="333">
        <f>'[1]12'!$J$37</f>
        <v>5932440</v>
      </c>
      <c r="C18" s="333">
        <f t="shared" si="0"/>
        <v>38890</v>
      </c>
    </row>
    <row r="19" spans="1:3" x14ac:dyDescent="0.25">
      <c r="A19" s="345">
        <v>13</v>
      </c>
      <c r="B19" s="333">
        <f>'[1]13'!$J$37</f>
        <v>5971630</v>
      </c>
      <c r="C19" s="333">
        <f t="shared" si="0"/>
        <v>39190</v>
      </c>
    </row>
    <row r="20" spans="1:3" x14ac:dyDescent="0.25">
      <c r="A20" s="345">
        <v>14</v>
      </c>
      <c r="B20" s="333">
        <f>'[1]14'!$J$37</f>
        <v>6010920</v>
      </c>
      <c r="C20" s="333">
        <f t="shared" si="0"/>
        <v>39290</v>
      </c>
    </row>
    <row r="21" spans="1:3" x14ac:dyDescent="0.25">
      <c r="A21" s="345">
        <v>15</v>
      </c>
      <c r="B21" s="333">
        <f>'[1]15'!$J$37</f>
        <v>6050000</v>
      </c>
      <c r="C21" s="333">
        <f t="shared" si="0"/>
        <v>39080</v>
      </c>
    </row>
    <row r="22" spans="1:3" x14ac:dyDescent="0.25">
      <c r="A22" s="345">
        <v>16</v>
      </c>
      <c r="B22" s="333">
        <f>'[1]16'!$J$37</f>
        <v>6089070</v>
      </c>
      <c r="C22" s="333">
        <f t="shared" si="0"/>
        <v>39070</v>
      </c>
    </row>
    <row r="23" spans="1:3" x14ac:dyDescent="0.25">
      <c r="A23" s="345">
        <v>17</v>
      </c>
      <c r="B23" s="333">
        <f>'[1]17'!$J$37</f>
        <v>6129800</v>
      </c>
      <c r="C23" s="333">
        <f t="shared" si="0"/>
        <v>40730</v>
      </c>
    </row>
    <row r="24" spans="1:3" x14ac:dyDescent="0.25">
      <c r="A24" s="345">
        <v>18</v>
      </c>
      <c r="B24" s="333">
        <f>'[1]18'!$J$37</f>
        <v>6169910</v>
      </c>
      <c r="C24" s="333">
        <f t="shared" si="0"/>
        <v>40110</v>
      </c>
    </row>
    <row r="25" spans="1:3" x14ac:dyDescent="0.25">
      <c r="A25" s="345">
        <v>19</v>
      </c>
      <c r="B25" s="333">
        <f>'[1]19'!$J$37</f>
        <v>6210500</v>
      </c>
      <c r="C25" s="333">
        <f t="shared" si="0"/>
        <v>40590</v>
      </c>
    </row>
    <row r="26" spans="1:3" x14ac:dyDescent="0.25">
      <c r="A26" s="345">
        <v>20</v>
      </c>
      <c r="B26" s="333">
        <f>'[1]20'!$J$37</f>
        <v>6250470</v>
      </c>
      <c r="C26" s="333">
        <f t="shared" si="0"/>
        <v>39970</v>
      </c>
    </row>
    <row r="27" spans="1:3" x14ac:dyDescent="0.25">
      <c r="A27" s="345">
        <v>21</v>
      </c>
      <c r="B27" s="333">
        <f>'[1]21'!$J$37</f>
        <v>6291580</v>
      </c>
      <c r="C27" s="333">
        <f t="shared" si="0"/>
        <v>41110</v>
      </c>
    </row>
    <row r="28" spans="1:3" x14ac:dyDescent="0.25">
      <c r="A28" s="345">
        <v>22</v>
      </c>
      <c r="B28" s="333">
        <f>'[1]22'!$J$37</f>
        <v>0</v>
      </c>
      <c r="C28" s="333">
        <f t="shared" si="0"/>
        <v>-6291580</v>
      </c>
    </row>
    <row r="29" spans="1:3" x14ac:dyDescent="0.25">
      <c r="A29" s="345">
        <v>23</v>
      </c>
      <c r="B29" s="333">
        <f>'[1]23'!$J$37</f>
        <v>30</v>
      </c>
      <c r="C29" s="333">
        <f t="shared" si="0"/>
        <v>30</v>
      </c>
    </row>
    <row r="30" spans="1:3" x14ac:dyDescent="0.25">
      <c r="A30" s="345">
        <v>24</v>
      </c>
      <c r="B30" s="333">
        <f>'[1]24'!$J$37</f>
        <v>6356060</v>
      </c>
      <c r="C30" s="333">
        <f t="shared" si="0"/>
        <v>6356030</v>
      </c>
    </row>
    <row r="31" spans="1:3" x14ac:dyDescent="0.25">
      <c r="A31" s="345">
        <v>25</v>
      </c>
      <c r="B31" s="333">
        <f>'[1]25'!$J$37</f>
        <v>6356060</v>
      </c>
      <c r="C31" s="333">
        <f t="shared" si="0"/>
        <v>0</v>
      </c>
    </row>
    <row r="32" spans="1:3" x14ac:dyDescent="0.25">
      <c r="A32" s="345">
        <v>26</v>
      </c>
      <c r="B32" s="333">
        <f>'[1]26'!$J$37</f>
        <v>6356060</v>
      </c>
      <c r="C32" s="333">
        <f t="shared" si="0"/>
        <v>0</v>
      </c>
    </row>
    <row r="33" spans="1:3" x14ac:dyDescent="0.25">
      <c r="A33" s="345">
        <v>27</v>
      </c>
      <c r="B33" s="333">
        <f>'[1]27'!$J$37</f>
        <v>6356060</v>
      </c>
      <c r="C33" s="333">
        <f t="shared" si="0"/>
        <v>0</v>
      </c>
    </row>
    <row r="34" spans="1:3" x14ac:dyDescent="0.25">
      <c r="A34" s="345">
        <v>28</v>
      </c>
      <c r="B34" s="333">
        <v>6356060</v>
      </c>
      <c r="C34" s="333">
        <f t="shared" si="0"/>
        <v>0</v>
      </c>
    </row>
    <row r="35" spans="1:3" x14ac:dyDescent="0.25">
      <c r="A35" s="345">
        <v>29</v>
      </c>
      <c r="B35" s="333">
        <v>6356060</v>
      </c>
      <c r="C35" s="333">
        <f t="shared" si="0"/>
        <v>0</v>
      </c>
    </row>
    <row r="36" spans="1:3" x14ac:dyDescent="0.25">
      <c r="A36" s="345">
        <v>30</v>
      </c>
      <c r="B36" s="333">
        <f>'[1]30'!$J$37</f>
        <v>0</v>
      </c>
      <c r="C36" s="333">
        <f t="shared" si="0"/>
        <v>-6356060</v>
      </c>
    </row>
    <row r="37" spans="1:3" x14ac:dyDescent="0.25">
      <c r="A37" s="345">
        <v>31</v>
      </c>
      <c r="B37" s="333">
        <f>'[1]31'!$J$37</f>
        <v>0</v>
      </c>
      <c r="C37" s="333">
        <f t="shared" ref="C37" si="1">B37-B36</f>
        <v>0</v>
      </c>
    </row>
    <row r="38" spans="1:3" x14ac:dyDescent="0.25">
      <c r="A38" s="333" t="s">
        <v>48</v>
      </c>
      <c r="B38" s="333"/>
      <c r="C38" s="333">
        <f>SUM(C7:C37)</f>
        <v>-5459910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>
        <f>'[3]Monthly Chemical Report'!$E$37</f>
        <v>2021.7446699999998</v>
      </c>
    </row>
    <row r="108" spans="2:3" x14ac:dyDescent="0.25">
      <c r="B108" s="335" t="s">
        <v>113</v>
      </c>
      <c r="C108" s="336">
        <f>'Monthly Chemical Report'!$H$37</f>
        <v>11913.93252</v>
      </c>
    </row>
    <row r="109" spans="2:3" x14ac:dyDescent="0.25">
      <c r="B109" s="335" t="s">
        <v>95</v>
      </c>
      <c r="C109" s="336">
        <f>'Monthly Chemical Report'!$K$37</f>
        <v>6528.52</v>
      </c>
    </row>
    <row r="110" spans="2:3" x14ac:dyDescent="0.25">
      <c r="B110" s="335" t="s">
        <v>114</v>
      </c>
      <c r="C110" s="336" t="e">
        <f>'Monthly Chemical Report'!$N$37</f>
        <v>#VALUE!</v>
      </c>
    </row>
    <row r="111" spans="2:3" x14ac:dyDescent="0.25">
      <c r="B111" s="335" t="s">
        <v>115</v>
      </c>
      <c r="C111" s="336">
        <f>'Monthly Chemical Report'!Z37</f>
        <v>4490.608000000002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43183.315819999996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Corey Lee</cp:lastModifiedBy>
  <cp:lastPrinted>2018-07-16T10:01:03Z</cp:lastPrinted>
  <dcterms:created xsi:type="dcterms:W3CDTF">2013-07-05T18:30:31Z</dcterms:created>
  <dcterms:modified xsi:type="dcterms:W3CDTF">2021-05-03T13:48:18Z</dcterms:modified>
</cp:coreProperties>
</file>