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2020 WTP Data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 iterate="1" iterateCount="10"/>
</workbook>
</file>

<file path=xl/calcChain.xml><?xml version="1.0" encoding="utf-8"?>
<calcChain xmlns="http://schemas.openxmlformats.org/spreadsheetml/2006/main">
  <c r="D21" i="4" l="1"/>
  <c r="D23" i="4"/>
  <c r="D17" i="4" l="1"/>
  <c r="D15" i="4" l="1"/>
  <c r="B37" i="8" l="1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K34" i="6"/>
  <c r="J34" i="6"/>
  <c r="I34" i="6"/>
  <c r="H34" i="6"/>
  <c r="L33" i="6"/>
  <c r="K33" i="6"/>
  <c r="J33" i="6"/>
  <c r="I33" i="6"/>
  <c r="H33" i="6"/>
  <c r="L32" i="6"/>
  <c r="K32" i="6"/>
  <c r="J32" i="6"/>
  <c r="I32" i="6"/>
  <c r="H32" i="6"/>
  <c r="L31" i="6"/>
  <c r="K31" i="6"/>
  <c r="J31" i="6"/>
  <c r="I31" i="6"/>
  <c r="H31" i="6"/>
  <c r="L30" i="6"/>
  <c r="K30" i="6"/>
  <c r="J30" i="6"/>
  <c r="I30" i="6"/>
  <c r="H30" i="6"/>
  <c r="L29" i="6"/>
  <c r="K29" i="6"/>
  <c r="J29" i="6"/>
  <c r="I29" i="6"/>
  <c r="H29" i="6"/>
  <c r="L28" i="6"/>
  <c r="K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K25" i="6"/>
  <c r="J25" i="6"/>
  <c r="I25" i="6"/>
  <c r="H25" i="6"/>
  <c r="L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J21" i="6"/>
  <c r="I21" i="6"/>
  <c r="H21" i="6"/>
  <c r="L20" i="6"/>
  <c r="K20" i="6"/>
  <c r="J20" i="6"/>
  <c r="I20" i="6"/>
  <c r="H20" i="6"/>
  <c r="L19" i="6"/>
  <c r="K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K7" i="6"/>
  <c r="J7" i="6"/>
  <c r="I7" i="6"/>
  <c r="H7" i="6"/>
  <c r="L6" i="6"/>
  <c r="K6" i="6"/>
  <c r="J6" i="6"/>
  <c r="I6" i="6"/>
  <c r="H6" i="6"/>
  <c r="M5" i="6"/>
  <c r="L5" i="6"/>
  <c r="K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6" i="4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B23" i="4"/>
  <c r="Q22" i="4"/>
  <c r="L22" i="4"/>
  <c r="J22" i="4"/>
  <c r="H22" i="4"/>
  <c r="F22" i="4"/>
  <c r="B22" i="4"/>
  <c r="Q21" i="4"/>
  <c r="L21" i="4"/>
  <c r="J21" i="4"/>
  <c r="H21" i="4"/>
  <c r="F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6" i="7"/>
  <c r="L14" i="7"/>
  <c r="L13" i="7"/>
  <c r="N17" i="7" l="1"/>
  <c r="AC17" i="7" s="1"/>
  <c r="M17" i="7"/>
  <c r="AB17" i="7" s="1"/>
  <c r="N16" i="7"/>
  <c r="AC16" i="7" s="1"/>
  <c r="M16" i="7"/>
  <c r="AB16" i="7" s="1"/>
  <c r="N14" i="7"/>
  <c r="AC14" i="7" s="1"/>
  <c r="M14" i="7"/>
  <c r="AB14" i="7" s="1"/>
  <c r="N13" i="7"/>
  <c r="AC13" i="7" s="1"/>
  <c r="M13" i="7"/>
  <c r="AB13" i="7" s="1"/>
  <c r="L27" i="7" l="1"/>
  <c r="N27" i="7" l="1"/>
  <c r="AC27" i="7" s="1"/>
  <c r="M27" i="7"/>
  <c r="AB27" i="7" s="1"/>
  <c r="L20" i="7" l="1"/>
  <c r="L19" i="7"/>
  <c r="N20" i="7" l="1"/>
  <c r="AC20" i="7" s="1"/>
  <c r="M20" i="7"/>
  <c r="AB20" i="7" s="1"/>
  <c r="N19" i="7"/>
  <c r="AC19" i="7" s="1"/>
  <c r="M19" i="7"/>
  <c r="AB19" i="7" s="1"/>
  <c r="L18" i="7"/>
  <c r="N18" i="7" l="1"/>
  <c r="M18" i="7"/>
  <c r="AB18" i="7" l="1"/>
  <c r="AC18" i="7"/>
  <c r="L21" i="7" l="1"/>
  <c r="N21" i="7" l="1"/>
  <c r="M21" i="7"/>
  <c r="AC21" i="7" l="1"/>
  <c r="AB21" i="7"/>
  <c r="L23" i="7" l="1"/>
  <c r="N23" i="7" l="1"/>
  <c r="M23" i="7"/>
  <c r="AB23" i="7" l="1"/>
  <c r="AC23" i="7"/>
  <c r="L26" i="7" l="1"/>
  <c r="N26" i="7" l="1"/>
  <c r="M26" i="7"/>
  <c r="AB26" i="7" l="1"/>
  <c r="AC26" i="7"/>
  <c r="L28" i="7" l="1"/>
  <c r="M28" i="7" l="1"/>
  <c r="N28" i="7"/>
  <c r="AC28" i="7" l="1"/>
  <c r="AB28" i="7"/>
  <c r="L29" i="7" l="1"/>
  <c r="M29" i="7" l="1"/>
  <c r="N29" i="7"/>
  <c r="AC29" i="7" l="1"/>
  <c r="AB29" i="7"/>
  <c r="L30" i="7" l="1"/>
  <c r="N30" i="7" l="1"/>
  <c r="M30" i="7"/>
  <c r="AB30" i="7" l="1"/>
  <c r="AC30" i="7"/>
  <c r="L31" i="7" l="1"/>
  <c r="N31" i="7" l="1"/>
  <c r="M31" i="7"/>
  <c r="AB31" i="7" l="1"/>
  <c r="AC31" i="7"/>
  <c r="L32" i="7" l="1"/>
  <c r="N32" i="7" l="1"/>
  <c r="M32" i="7"/>
  <c r="AC32" i="7" l="1"/>
  <c r="AB32" i="7"/>
  <c r="L33" i="7" l="1"/>
  <c r="N33" i="7" l="1"/>
  <c r="M33" i="7"/>
  <c r="AB33" i="7" l="1"/>
  <c r="AC33" i="7"/>
  <c r="L34" i="7" l="1"/>
  <c r="N34" i="7" l="1"/>
  <c r="M34" i="7"/>
  <c r="AC34" i="7" l="1"/>
  <c r="AB34" i="7"/>
  <c r="L35" i="7" l="1"/>
  <c r="N35" i="7" l="1"/>
  <c r="M35" i="7"/>
  <c r="AB35" i="7" l="1"/>
  <c r="AC35" i="7"/>
  <c r="L12" i="7" l="1"/>
  <c r="L11" i="7"/>
  <c r="L10" i="7"/>
  <c r="L9" i="7"/>
  <c r="L8" i="7"/>
  <c r="L7" i="7"/>
  <c r="M12" i="7" l="1"/>
  <c r="AB12" i="7" s="1"/>
  <c r="N12" i="7"/>
  <c r="AC12" i="7" s="1"/>
  <c r="N11" i="7"/>
  <c r="AC11" i="7" s="1"/>
  <c r="M11" i="7"/>
  <c r="AB11" i="7" s="1"/>
  <c r="N10" i="7"/>
  <c r="AC10" i="7" s="1"/>
  <c r="M10" i="7"/>
  <c r="AB10" i="7" s="1"/>
  <c r="N9" i="7"/>
  <c r="AC9" i="7" s="1"/>
  <c r="M9" i="7"/>
  <c r="AB9" i="7" s="1"/>
  <c r="N8" i="7"/>
  <c r="AC8" i="7" s="1"/>
  <c r="M8" i="7"/>
  <c r="AB8" i="7" s="1"/>
  <c r="N7" i="7"/>
  <c r="AC7" i="7" s="1"/>
  <c r="M7" i="7"/>
  <c r="AB7" i="7" s="1"/>
  <c r="L6" i="7"/>
  <c r="L24" i="7"/>
  <c r="M6" i="7" l="1"/>
  <c r="N6" i="7"/>
  <c r="AC6" i="7" s="1"/>
  <c r="N24" i="7"/>
  <c r="M24" i="7"/>
  <c r="AB24" i="7" s="1"/>
  <c r="AB6" i="7" l="1"/>
  <c r="AC24" i="7"/>
  <c r="F40" i="5" l="1"/>
  <c r="F38" i="5"/>
  <c r="F39" i="5"/>
  <c r="G39" i="5"/>
  <c r="G38" i="5"/>
  <c r="G40" i="5"/>
  <c r="I40" i="5"/>
  <c r="I39" i="5"/>
  <c r="I38" i="5"/>
  <c r="K39" i="5"/>
  <c r="K40" i="5"/>
  <c r="K38" i="5"/>
  <c r="M39" i="5"/>
  <c r="M40" i="5"/>
  <c r="M38" i="5"/>
  <c r="H40" i="5"/>
  <c r="H39" i="5"/>
  <c r="H38" i="5"/>
  <c r="O40" i="5"/>
  <c r="O39" i="5"/>
  <c r="O38" i="5"/>
  <c r="N39" i="5"/>
  <c r="N40" i="5"/>
  <c r="N38" i="5"/>
  <c r="E38" i="5"/>
  <c r="E39" i="5"/>
  <c r="E40" i="5"/>
  <c r="J39" i="5"/>
  <c r="J40" i="5"/>
  <c r="J38" i="5"/>
  <c r="D39" i="5" l="1"/>
  <c r="D40" i="5"/>
  <c r="D38" i="5"/>
  <c r="L40" i="5"/>
  <c r="L39" i="5"/>
  <c r="L38" i="5"/>
  <c r="K14" i="6" l="1"/>
  <c r="L15" i="7" l="1"/>
  <c r="K39" i="6"/>
  <c r="K38" i="6"/>
  <c r="K37" i="6"/>
  <c r="N15" i="7" l="1"/>
  <c r="M15" i="7"/>
  <c r="AB15" i="7" l="1"/>
  <c r="AC15" i="7"/>
  <c r="K21" i="6" l="1"/>
  <c r="L22" i="7" l="1"/>
  <c r="N22" i="7" l="1"/>
  <c r="M22" i="7"/>
  <c r="AB22" i="7" l="1"/>
  <c r="AC22" i="7"/>
  <c r="K24" i="6" l="1"/>
  <c r="M24" i="6"/>
  <c r="Q6" i="6"/>
  <c r="N6" i="6"/>
  <c r="O6" i="6"/>
  <c r="P6" i="6"/>
  <c r="M6" i="6"/>
  <c r="N5" i="6"/>
  <c r="O5" i="6"/>
  <c r="Q5" i="6"/>
  <c r="P5" i="6"/>
  <c r="Q35" i="6"/>
  <c r="P35" i="6"/>
  <c r="O35" i="6"/>
  <c r="N35" i="6"/>
  <c r="M35" i="6"/>
  <c r="P34" i="6"/>
  <c r="M34" i="6"/>
  <c r="O34" i="6"/>
  <c r="Q34" i="6"/>
  <c r="N34" i="6"/>
  <c r="O19" i="6"/>
  <c r="N19" i="6"/>
  <c r="Q19" i="6"/>
  <c r="P19" i="6"/>
  <c r="M19" i="6"/>
  <c r="O11" i="6"/>
  <c r="N11" i="6"/>
  <c r="P11" i="6"/>
  <c r="Q11" i="6"/>
  <c r="M11" i="6"/>
  <c r="Q30" i="6"/>
  <c r="M30" i="6"/>
  <c r="O30" i="6"/>
  <c r="N30" i="6"/>
  <c r="P30" i="6"/>
  <c r="Q16" i="6"/>
  <c r="O16" i="6"/>
  <c r="N16" i="6"/>
  <c r="P16" i="6"/>
  <c r="M16" i="6"/>
  <c r="Q26" i="6"/>
  <c r="P26" i="6"/>
  <c r="O26" i="6"/>
  <c r="M26" i="6"/>
  <c r="N26" i="6"/>
  <c r="P17" i="6"/>
  <c r="O17" i="6"/>
  <c r="M17" i="6"/>
  <c r="N17" i="6"/>
  <c r="Q17" i="6"/>
  <c r="O7" i="6"/>
  <c r="P7" i="6"/>
  <c r="N7" i="6"/>
  <c r="M7" i="6"/>
  <c r="Q7" i="6"/>
  <c r="M25" i="6"/>
  <c r="O25" i="6"/>
  <c r="Q25" i="6"/>
  <c r="N25" i="6"/>
  <c r="P25" i="6"/>
  <c r="P20" i="6"/>
  <c r="M20" i="6"/>
  <c r="N20" i="6"/>
  <c r="O20" i="6"/>
  <c r="Q20" i="6"/>
  <c r="O27" i="6"/>
  <c r="Q27" i="6"/>
  <c r="M27" i="6"/>
  <c r="N27" i="6"/>
  <c r="P27" i="6"/>
  <c r="Q21" i="6"/>
  <c r="N21" i="6"/>
  <c r="P21" i="6"/>
  <c r="O21" i="6"/>
  <c r="M21" i="6"/>
  <c r="N12" i="6"/>
  <c r="M12" i="6"/>
  <c r="Q12" i="6"/>
  <c r="O12" i="6"/>
  <c r="P12" i="6"/>
  <c r="N8" i="6"/>
  <c r="M8" i="6"/>
  <c r="P8" i="6"/>
  <c r="O8" i="6"/>
  <c r="Q8" i="6"/>
  <c r="P15" i="6"/>
  <c r="M15" i="6"/>
  <c r="Q15" i="6"/>
  <c r="N15" i="6"/>
  <c r="O15" i="6"/>
  <c r="Q31" i="6"/>
  <c r="M31" i="6"/>
  <c r="O31" i="6"/>
  <c r="N31" i="6"/>
  <c r="P31" i="6"/>
  <c r="P28" i="6"/>
  <c r="O28" i="6"/>
  <c r="Q28" i="6"/>
  <c r="M28" i="6"/>
  <c r="N28" i="6"/>
  <c r="O22" i="6"/>
  <c r="M22" i="6"/>
  <c r="P22" i="6"/>
  <c r="Q22" i="6"/>
  <c r="N22" i="6"/>
  <c r="N18" i="6"/>
  <c r="P18" i="6"/>
  <c r="Q18" i="6"/>
  <c r="M18" i="6"/>
  <c r="O18" i="6"/>
  <c r="N13" i="6"/>
  <c r="P13" i="6"/>
  <c r="O13" i="6"/>
  <c r="Q13" i="6"/>
  <c r="M13" i="6"/>
  <c r="P9" i="6"/>
  <c r="Q9" i="6"/>
  <c r="N9" i="6"/>
  <c r="O9" i="6"/>
  <c r="M9" i="6"/>
  <c r="O24" i="6"/>
  <c r="Q24" i="6"/>
  <c r="P24" i="6"/>
  <c r="O32" i="6"/>
  <c r="N32" i="6"/>
  <c r="P32" i="6"/>
  <c r="Q32" i="6"/>
  <c r="M32" i="6"/>
  <c r="M33" i="6"/>
  <c r="P33" i="6"/>
  <c r="Q33" i="6"/>
  <c r="N33" i="6"/>
  <c r="O33" i="6"/>
  <c r="N29" i="6"/>
  <c r="P29" i="6"/>
  <c r="Q29" i="6"/>
  <c r="M29" i="6"/>
  <c r="O29" i="6"/>
  <c r="Q23" i="6"/>
  <c r="M23" i="6"/>
  <c r="P23" i="6"/>
  <c r="O23" i="6"/>
  <c r="N23" i="6"/>
  <c r="Q14" i="6"/>
  <c r="P14" i="6"/>
  <c r="N14" i="6"/>
  <c r="O14" i="6"/>
  <c r="M14" i="6"/>
  <c r="M10" i="6"/>
  <c r="N10" i="6"/>
  <c r="P10" i="6"/>
  <c r="Q10" i="6"/>
  <c r="O10" i="6"/>
  <c r="O39" i="6" l="1"/>
  <c r="Q38" i="6"/>
  <c r="Q37" i="6"/>
  <c r="Q39" i="6"/>
  <c r="N24" i="6"/>
  <c r="N37" i="6" s="1"/>
  <c r="L25" i="7"/>
  <c r="K36" i="6"/>
  <c r="P37" i="6"/>
  <c r="M38" i="6"/>
  <c r="M37" i="6"/>
  <c r="M39" i="6"/>
  <c r="O37" i="6"/>
  <c r="P39" i="6"/>
  <c r="P38" i="6"/>
  <c r="O38" i="6"/>
  <c r="N38" i="6" l="1"/>
  <c r="N25" i="7"/>
  <c r="M25" i="7"/>
  <c r="L38" i="7"/>
  <c r="L39" i="7"/>
  <c r="L40" i="7"/>
  <c r="N39" i="6"/>
  <c r="AB25" i="7" l="1"/>
  <c r="M39" i="7"/>
  <c r="M38" i="7"/>
  <c r="M40" i="7"/>
  <c r="AC25" i="7"/>
  <c r="N40" i="7"/>
  <c r="N37" i="7"/>
  <c r="C110" i="11" s="1"/>
  <c r="N38" i="7"/>
  <c r="N39" i="7"/>
  <c r="AC38" i="7" l="1"/>
  <c r="AC40" i="7"/>
  <c r="AC37" i="7"/>
  <c r="AC39" i="7"/>
  <c r="AB37" i="7"/>
  <c r="AB40" i="7"/>
  <c r="AB39" i="7"/>
  <c r="AB38" i="7" l="1"/>
  <c r="AC45" i="7" s="1"/>
  <c r="C113" i="11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<sst xmlns="http://schemas.openxmlformats.org/spreadsheetml/2006/main" count="178" uniqueCount="125">
  <si>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</si>
  <si>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</si>
  <si>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</si>
  <si>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</si>
  <si>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</si>
  <si>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</si>
  <si>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</si>
  <si>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</si>
  <si>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</si>
  <si>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</si>
  <si>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</si>
  <si>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</si>
  <si>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</si>
  <si>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</si>
  <si>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</si>
  <si>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</si>
  <si>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</si>
  <si>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</si>
  <si>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</si>
  <si>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</si>
  <si>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</si>
  <si>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</si>
  <si>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</si>
  <si>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</si>
  <si>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</si>
  <si>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</si>
  <si>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</si>
  <si>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</si>
  <si>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</si>
  <si>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</si>
  <si>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</si>
  <si>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</si>
  <si>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</si>
  <si>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</si>
  <si>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</si>
  <si>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</si>
  <si>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</si>
  <si>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</si>
  <si>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</si>
  <si>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</si>
  <si>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</si>
  <si>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</si>
  <si>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</si>
  <si>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</si>
  <si>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</si>
  <si>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</si>
  <si>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</si>
  <si>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</si>
  <si>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</si>
  <si>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</si>
  <si>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</si>
  <si>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</si>
  <si>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</si>
  <si>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</si>
  <si>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</si>
  <si>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</si>
  <si>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</si>
  <si>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</si>
  <si>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</si>
  <si>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</si>
  <si>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</si>
  <si>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</si>
  <si>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</si>
  <si>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</si>
  <si>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</si>
  <si>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</si>
  <si>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</si>
  <si>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</si>
  <si>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</si>
  <si>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</si>
  <si>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</si>
  <si>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</si>
  <si>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</si>
  <si>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</si>
  <si>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</si>
  <si>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</si>
  <si>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</si>
  <si>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</si>
  <si>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</si>
  <si>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</si>
  <si>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</si>
  <si>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</si>
  <si>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</si>
  <si>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</si>
  <si>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</si>
  <si>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</si>
  <si>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</si>
  <si>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</si>
  <si>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</si>
  <si>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</si>
  <si>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</si>
  <si>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</si>
  <si>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</si>
  <si>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</si>
  <si>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</si>
  <si>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</si>
  <si>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</si>
  <si>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</si>
  <si>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</si>
  <si>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</si>
  <si>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</si>
  <si>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</si>
  <si>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</si>
  <si>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</si>
  <si>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</si>
  <si>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</si>
  <si>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</si>
  <si>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</si>
  <si>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</si>
  <si>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</si>
  <si>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</si>
  <si>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</si>
  <si>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</si>
  <si>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</si>
  <si>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</si>
  <si>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</si>
  <si>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</si>
  <si>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</si>
  <si>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</si>
  <si>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</si>
  <si>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</si>
  <si>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</si>
  <si>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October  2020</t>
  </si>
  <si>
    <t>October/1/2020</t>
  </si>
  <si>
    <t>Month, Year: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</si>
</sst>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3811.4</c:v>
                </c:pt>
                <c:pt idx="1">
                  <c:v>5193.84</c:v>
                </c:pt>
                <c:pt idx="2">
                  <c:v>3953.52</c:v>
                </c:pt>
                <c:pt idx="3">
                  <c:v>4909.6000000000004</c:v>
                </c:pt>
                <c:pt idx="4">
                  <c:v>4612.4399999999996</c:v>
                </c:pt>
                <c:pt idx="5">
                  <c:v>4974.2</c:v>
                </c:pt>
                <c:pt idx="6">
                  <c:v>5012.96</c:v>
                </c:pt>
                <c:pt idx="7">
                  <c:v>4522</c:v>
                </c:pt>
                <c:pt idx="8">
                  <c:v>4741.6400000000003</c:v>
                </c:pt>
                <c:pt idx="9">
                  <c:v>5077.5600000000004</c:v>
                </c:pt>
                <c:pt idx="10">
                  <c:v>4767.4799999999996</c:v>
                </c:pt>
                <c:pt idx="11">
                  <c:v>5193.84</c:v>
                </c:pt>
                <c:pt idx="12">
                  <c:v>4695.7739999999994</c:v>
                </c:pt>
                <c:pt idx="13">
                  <c:v>5116.32</c:v>
                </c:pt>
                <c:pt idx="14">
                  <c:v>4327.6831999999995</c:v>
                </c:pt>
                <c:pt idx="15">
                  <c:v>4547.84</c:v>
                </c:pt>
                <c:pt idx="16">
                  <c:v>4263.6000000000004</c:v>
                </c:pt>
                <c:pt idx="17">
                  <c:v>4237.76</c:v>
                </c:pt>
                <c:pt idx="18">
                  <c:v>5387.64</c:v>
                </c:pt>
                <c:pt idx="19">
                  <c:v>4586.6000000000004</c:v>
                </c:pt>
                <c:pt idx="20">
                  <c:v>4315.28</c:v>
                </c:pt>
                <c:pt idx="21">
                  <c:v>4603.0083999999997</c:v>
                </c:pt>
                <c:pt idx="22">
                  <c:v>3759.72</c:v>
                </c:pt>
                <c:pt idx="23">
                  <c:v>3139.56</c:v>
                </c:pt>
                <c:pt idx="24">
                  <c:v>3720.96</c:v>
                </c:pt>
                <c:pt idx="25">
                  <c:v>3385.04</c:v>
                </c:pt>
                <c:pt idx="26">
                  <c:v>3165.4</c:v>
                </c:pt>
                <c:pt idx="27">
                  <c:v>3230</c:v>
                </c:pt>
                <c:pt idx="28">
                  <c:v>4018.12</c:v>
                </c:pt>
                <c:pt idx="29">
                  <c:v>4069.8</c:v>
                </c:pt>
                <c:pt idx="30">
                  <c:v>3359.2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12729.129739200001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7621.4000000000015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13765.628250000002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3282.0815000000016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6544.5599999999904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700</c:v>
                </c:pt>
                <c:pt idx="1">
                  <c:v>1020</c:v>
                </c:pt>
                <c:pt idx="2">
                  <c:v>640</c:v>
                </c:pt>
                <c:pt idx="3">
                  <c:v>800</c:v>
                </c:pt>
                <c:pt idx="4">
                  <c:v>760</c:v>
                </c:pt>
                <c:pt idx="5">
                  <c:v>720</c:v>
                </c:pt>
                <c:pt idx="6">
                  <c:v>760</c:v>
                </c:pt>
                <c:pt idx="7">
                  <c:v>1940</c:v>
                </c:pt>
                <c:pt idx="8">
                  <c:v>820</c:v>
                </c:pt>
                <c:pt idx="9">
                  <c:v>700</c:v>
                </c:pt>
                <c:pt idx="10">
                  <c:v>780</c:v>
                </c:pt>
                <c:pt idx="11">
                  <c:v>780</c:v>
                </c:pt>
                <c:pt idx="12">
                  <c:v>760</c:v>
                </c:pt>
                <c:pt idx="13">
                  <c:v>780</c:v>
                </c:pt>
                <c:pt idx="14">
                  <c:v>720</c:v>
                </c:pt>
                <c:pt idx="15">
                  <c:v>780</c:v>
                </c:pt>
                <c:pt idx="16">
                  <c:v>650</c:v>
                </c:pt>
                <c:pt idx="17">
                  <c:v>590</c:v>
                </c:pt>
                <c:pt idx="18">
                  <c:v>800</c:v>
                </c:pt>
                <c:pt idx="19">
                  <c:v>760</c:v>
                </c:pt>
                <c:pt idx="20">
                  <c:v>660</c:v>
                </c:pt>
                <c:pt idx="21">
                  <c:v>720</c:v>
                </c:pt>
                <c:pt idx="22">
                  <c:v>750</c:v>
                </c:pt>
                <c:pt idx="23">
                  <c:v>250</c:v>
                </c:pt>
                <c:pt idx="24">
                  <c:v>320</c:v>
                </c:pt>
                <c:pt idx="25">
                  <c:v>360</c:v>
                </c:pt>
                <c:pt idx="26">
                  <c:v>300</c:v>
                </c:pt>
                <c:pt idx="27">
                  <c:v>300</c:v>
                </c:pt>
                <c:pt idx="28">
                  <c:v>620</c:v>
                </c:pt>
                <c:pt idx="29">
                  <c:v>360</c:v>
                </c:pt>
                <c:pt idx="3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470.25000000000006</c:v>
                </c:pt>
                <c:pt idx="1">
                  <c:v>1197</c:v>
                </c:pt>
                <c:pt idx="2">
                  <c:v>453.15000000000003</c:v>
                </c:pt>
                <c:pt idx="3">
                  <c:v>538.65000000000009</c:v>
                </c:pt>
                <c:pt idx="4">
                  <c:v>555.75</c:v>
                </c:pt>
                <c:pt idx="5">
                  <c:v>598.5</c:v>
                </c:pt>
                <c:pt idx="6">
                  <c:v>1111.5</c:v>
                </c:pt>
                <c:pt idx="7">
                  <c:v>1111.5</c:v>
                </c:pt>
                <c:pt idx="8">
                  <c:v>1111.5</c:v>
                </c:pt>
                <c:pt idx="9">
                  <c:v>598.5</c:v>
                </c:pt>
                <c:pt idx="10">
                  <c:v>598.5</c:v>
                </c:pt>
                <c:pt idx="11">
                  <c:v>769.50000000000011</c:v>
                </c:pt>
                <c:pt idx="12">
                  <c:v>769.50000000000011</c:v>
                </c:pt>
                <c:pt idx="13">
                  <c:v>598.5</c:v>
                </c:pt>
                <c:pt idx="14">
                  <c:v>769.50000000000011</c:v>
                </c:pt>
                <c:pt idx="15">
                  <c:v>705.37500000000011</c:v>
                </c:pt>
                <c:pt idx="16">
                  <c:v>470.25000000000006</c:v>
                </c:pt>
                <c:pt idx="17">
                  <c:v>495.90000000000003</c:v>
                </c:pt>
                <c:pt idx="18">
                  <c:v>555.75</c:v>
                </c:pt>
                <c:pt idx="19">
                  <c:v>513</c:v>
                </c:pt>
                <c:pt idx="20">
                  <c:v>538.65000000000009</c:v>
                </c:pt>
                <c:pt idx="21">
                  <c:v>384.75000000000006</c:v>
                </c:pt>
                <c:pt idx="22">
                  <c:v>427.50000000000006</c:v>
                </c:pt>
                <c:pt idx="23">
                  <c:v>410.40000000000003</c:v>
                </c:pt>
                <c:pt idx="24">
                  <c:v>427.50000000000006</c:v>
                </c:pt>
                <c:pt idx="25">
                  <c:v>384.75000000000006</c:v>
                </c:pt>
                <c:pt idx="26">
                  <c:v>410.40000000000003</c:v>
                </c:pt>
                <c:pt idx="27">
                  <c:v>427.50000000000006</c:v>
                </c:pt>
                <c:pt idx="28">
                  <c:v>530.1</c:v>
                </c:pt>
                <c:pt idx="29">
                  <c:v>495.90000000000003</c:v>
                </c:pt>
                <c:pt idx="30">
                  <c:v>427.50000000000006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480.81</c:v>
                </c:pt>
                <c:pt idx="23">
                  <c:v>439.89000000000004</c:v>
                </c:pt>
                <c:pt idx="24">
                  <c:v>521.73</c:v>
                </c:pt>
                <c:pt idx="25">
                  <c:v>491.04</c:v>
                </c:pt>
                <c:pt idx="26">
                  <c:v>429.66</c:v>
                </c:pt>
                <c:pt idx="27">
                  <c:v>450.12</c:v>
                </c:pt>
                <c:pt idx="28">
                  <c:v>521.73</c:v>
                </c:pt>
                <c:pt idx="29">
                  <c:v>542.19000000000005</c:v>
                </c:pt>
                <c:pt idx="30">
                  <c:v>470.58000000000004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195.31155109477641</c:v>
                </c:pt>
                <c:pt idx="1">
                  <c:v>237.64676705286496</c:v>
                </c:pt>
                <c:pt idx="2">
                  <c:v>181.92108145579212</c:v>
                </c:pt>
                <c:pt idx="3">
                  <c:v>183.06771587742995</c:v>
                </c:pt>
                <c:pt idx="4">
                  <c:v>187.01941492535281</c:v>
                </c:pt>
                <c:pt idx="5">
                  <c:v>185.9951198871612</c:v>
                </c:pt>
                <c:pt idx="6">
                  <c:v>233.40825941428281</c:v>
                </c:pt>
                <c:pt idx="7">
                  <c:v>301.66933823516501</c:v>
                </c:pt>
                <c:pt idx="8">
                  <c:v>209.73209547740996</c:v>
                </c:pt>
                <c:pt idx="9">
                  <c:v>207.02934193545957</c:v>
                </c:pt>
                <c:pt idx="10">
                  <c:v>190.07990518518514</c:v>
                </c:pt>
                <c:pt idx="11">
                  <c:v>199.98134320322231</c:v>
                </c:pt>
                <c:pt idx="12">
                  <c:v>210.86721366366828</c:v>
                </c:pt>
                <c:pt idx="13">
                  <c:v>182.69864464994097</c:v>
                </c:pt>
                <c:pt idx="14">
                  <c:v>229.62048326274086</c:v>
                </c:pt>
                <c:pt idx="15">
                  <c:v>218.28599216297454</c:v>
                </c:pt>
                <c:pt idx="16">
                  <c:v>179.81366174055401</c:v>
                </c:pt>
                <c:pt idx="17">
                  <c:v>171.25367710050244</c:v>
                </c:pt>
                <c:pt idx="18">
                  <c:v>173.14062244897639</c:v>
                </c:pt>
                <c:pt idx="19">
                  <c:v>161.2431610044209</c:v>
                </c:pt>
                <c:pt idx="20">
                  <c:v>173.72582829886301</c:v>
                </c:pt>
                <c:pt idx="21">
                  <c:v>157.12174412746236</c:v>
                </c:pt>
                <c:pt idx="22">
                  <c:v>198.49599100727741</c:v>
                </c:pt>
                <c:pt idx="23">
                  <c:v>158.90848088527466</c:v>
                </c:pt>
                <c:pt idx="24">
                  <c:v>160.93996936939047</c:v>
                </c:pt>
                <c:pt idx="25">
                  <c:v>167.92539922481092</c:v>
                </c:pt>
                <c:pt idx="26">
                  <c:v>158.65887747031468</c:v>
                </c:pt>
                <c:pt idx="27">
                  <c:v>165.02274003793701</c:v>
                </c:pt>
                <c:pt idx="28">
                  <c:v>176.04507258062449</c:v>
                </c:pt>
                <c:pt idx="29">
                  <c:v>156.98840845071854</c:v>
                </c:pt>
                <c:pt idx="30">
                  <c:v>154.34606215729102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81</c:v>
                </c:pt>
                <c:pt idx="4">
                  <c:v>66</c:v>
                </c:pt>
                <c:pt idx="5">
                  <c:v>73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73</c:v>
                </c:pt>
                <c:pt idx="12">
                  <c:v>60</c:v>
                </c:pt>
                <c:pt idx="13">
                  <c:v>87</c:v>
                </c:pt>
                <c:pt idx="14">
                  <c:v>85</c:v>
                </c:pt>
                <c:pt idx="15">
                  <c:v>80</c:v>
                </c:pt>
                <c:pt idx="16">
                  <c:v>55</c:v>
                </c:pt>
                <c:pt idx="17">
                  <c:v>31</c:v>
                </c:pt>
                <c:pt idx="18">
                  <c:v>74</c:v>
                </c:pt>
                <c:pt idx="19">
                  <c:v>5</c:v>
                </c:pt>
                <c:pt idx="20">
                  <c:v>26</c:v>
                </c:pt>
                <c:pt idx="21">
                  <c:v>29</c:v>
                </c:pt>
                <c:pt idx="22">
                  <c:v>55</c:v>
                </c:pt>
                <c:pt idx="23">
                  <c:v>27</c:v>
                </c:pt>
                <c:pt idx="24">
                  <c:v>28</c:v>
                </c:pt>
                <c:pt idx="25">
                  <c:v>40</c:v>
                </c:pt>
                <c:pt idx="26">
                  <c:v>24</c:v>
                </c:pt>
                <c:pt idx="27">
                  <c:v>46</c:v>
                </c:pt>
                <c:pt idx="28">
                  <c:v>22</c:v>
                </c:pt>
                <c:pt idx="29">
                  <c:v>33</c:v>
                </c:pt>
                <c:pt idx="3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180.84000000010565</c:v>
                </c:pt>
                <c:pt idx="1">
                  <c:v>256.40999999989435</c:v>
                </c:pt>
                <c:pt idx="2">
                  <c:v>190.41000000001441</c:v>
                </c:pt>
                <c:pt idx="3">
                  <c:v>236.9400000000096</c:v>
                </c:pt>
                <c:pt idx="4">
                  <c:v>221.10000000002401</c:v>
                </c:pt>
                <c:pt idx="5">
                  <c:v>233.9700000000048</c:v>
                </c:pt>
                <c:pt idx="6">
                  <c:v>236.60999999994237</c:v>
                </c:pt>
                <c:pt idx="7">
                  <c:v>224.40000000009604</c:v>
                </c:pt>
                <c:pt idx="8">
                  <c:v>262.67999999997119</c:v>
                </c:pt>
                <c:pt idx="9">
                  <c:v>204.60000000002401</c:v>
                </c:pt>
                <c:pt idx="10">
                  <c:v>222.75</c:v>
                </c:pt>
                <c:pt idx="11">
                  <c:v>245.1900000000096</c:v>
                </c:pt>
                <c:pt idx="12">
                  <c:v>219.7799999999952</c:v>
                </c:pt>
                <c:pt idx="13">
                  <c:v>249.8099999999904</c:v>
                </c:pt>
                <c:pt idx="14">
                  <c:v>202.28999999991356</c:v>
                </c:pt>
                <c:pt idx="15">
                  <c:v>210.54000000003361</c:v>
                </c:pt>
                <c:pt idx="16">
                  <c:v>200.9700000000048</c:v>
                </c:pt>
                <c:pt idx="17">
                  <c:v>200.3099999999904</c:v>
                </c:pt>
                <c:pt idx="18">
                  <c:v>258.7200000000048</c:v>
                </c:pt>
                <c:pt idx="19">
                  <c:v>223.41000000001441</c:v>
                </c:pt>
                <c:pt idx="20">
                  <c:v>207.57000000002881</c:v>
                </c:pt>
                <c:pt idx="21">
                  <c:v>217.4700000000048</c:v>
                </c:pt>
                <c:pt idx="22">
                  <c:v>183.47999999992317</c:v>
                </c:pt>
                <c:pt idx="23">
                  <c:v>164.01000000003842</c:v>
                </c:pt>
                <c:pt idx="24">
                  <c:v>183.14999999997599</c:v>
                </c:pt>
                <c:pt idx="25">
                  <c:v>170.2799999999952</c:v>
                </c:pt>
                <c:pt idx="26">
                  <c:v>166.98000000004322</c:v>
                </c:pt>
                <c:pt idx="27">
                  <c:v>173.91000000001441</c:v>
                </c:pt>
                <c:pt idx="28">
                  <c:v>204.60000000002401</c:v>
                </c:pt>
                <c:pt idx="29">
                  <c:v>210.86999999998079</c:v>
                </c:pt>
                <c:pt idx="30">
                  <c:v>180.50999999991836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465.20925000000005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12729.129739200001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7621.4000000000015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13765.628250000002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6544.5599999999904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6544.5599999999904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223.92097992739036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October/1/2020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465.20925000000005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October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October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</sheetNames>
    <sheetDataSet>
      <sheetData sheetId="0">
        <row r="5">
          <cell r="F5">
            <v>0</v>
          </cell>
          <cell r="I5">
            <v>60</v>
          </cell>
        </row>
        <row r="29">
          <cell r="J29">
            <v>4717788</v>
          </cell>
        </row>
        <row r="30">
          <cell r="J30">
            <v>5031.8900000000003</v>
          </cell>
        </row>
        <row r="31">
          <cell r="J31">
            <v>1117.9839999999999</v>
          </cell>
        </row>
        <row r="32">
          <cell r="J32">
            <v>9665254</v>
          </cell>
        </row>
        <row r="33">
          <cell r="B33">
            <v>295</v>
          </cell>
          <cell r="F33">
            <v>470.25000000000006</v>
          </cell>
          <cell r="J33">
            <v>40.999400000000001</v>
          </cell>
        </row>
        <row r="34">
          <cell r="C34">
            <v>41.7</v>
          </cell>
          <cell r="F34">
            <v>10.289213884360949</v>
          </cell>
          <cell r="J34">
            <v>18625.080000000002</v>
          </cell>
        </row>
        <row r="35">
          <cell r="J35">
            <v>51268</v>
          </cell>
        </row>
        <row r="37">
          <cell r="J37">
            <v>0</v>
          </cell>
        </row>
        <row r="42">
          <cell r="B42">
            <v>700</v>
          </cell>
          <cell r="E42">
            <v>0</v>
          </cell>
          <cell r="H42">
            <v>55</v>
          </cell>
        </row>
        <row r="43">
          <cell r="C43">
            <v>15.316214181930173</v>
          </cell>
          <cell r="F43">
            <v>0</v>
          </cell>
          <cell r="H43">
            <v>1.2034168285802278</v>
          </cell>
        </row>
      </sheetData>
      <sheetData sheetId="1">
        <row r="5">
          <cell r="F5">
            <v>0</v>
          </cell>
          <cell r="I5">
            <v>61</v>
          </cell>
        </row>
        <row r="29">
          <cell r="J29">
            <v>4851056</v>
          </cell>
        </row>
        <row r="30">
          <cell r="J30">
            <v>5035.33</v>
          </cell>
        </row>
        <row r="31">
          <cell r="J31">
            <v>1125.6859999999999</v>
          </cell>
        </row>
        <row r="32">
          <cell r="J32">
            <v>9936824</v>
          </cell>
        </row>
        <row r="33">
          <cell r="B33">
            <v>402</v>
          </cell>
          <cell r="F33">
            <v>1197</v>
          </cell>
          <cell r="J33">
            <v>41.057499999999997</v>
          </cell>
        </row>
        <row r="34">
          <cell r="C34">
            <v>40.074812736699748</v>
          </cell>
          <cell r="F34">
            <v>18.471709119198742</v>
          </cell>
          <cell r="J34">
            <v>18632.849999999999</v>
          </cell>
        </row>
        <row r="35">
          <cell r="J35">
            <v>51558</v>
          </cell>
        </row>
        <row r="37">
          <cell r="J37">
            <v>0</v>
          </cell>
        </row>
        <row r="42">
          <cell r="B42">
            <v>1020</v>
          </cell>
          <cell r="E42">
            <v>0</v>
          </cell>
          <cell r="H42">
            <v>55</v>
          </cell>
        </row>
        <row r="43">
          <cell r="C43">
            <v>15.740303510094169</v>
          </cell>
          <cell r="F43">
            <v>0</v>
          </cell>
          <cell r="H43">
            <v>0.84874185593645024</v>
          </cell>
        </row>
      </sheetData>
      <sheetData sheetId="2">
        <row r="5">
          <cell r="F5">
            <v>0</v>
          </cell>
          <cell r="I5">
            <v>68</v>
          </cell>
        </row>
        <row r="29">
          <cell r="J29">
            <v>4976500</v>
          </cell>
        </row>
        <row r="30">
          <cell r="J30">
            <v>5038.72</v>
          </cell>
        </row>
        <row r="31">
          <cell r="J31">
            <v>1131.749</v>
          </cell>
        </row>
        <row r="32">
          <cell r="J32">
            <v>10277296.300000001</v>
          </cell>
        </row>
        <row r="33">
          <cell r="B33">
            <v>306</v>
          </cell>
          <cell r="F33">
            <v>453.15000000000003</v>
          </cell>
          <cell r="J33">
            <v>41.0578</v>
          </cell>
        </row>
        <row r="34">
          <cell r="C34">
            <v>41.078263905337089</v>
          </cell>
          <cell r="F34">
            <v>9.4167300475037461</v>
          </cell>
          <cell r="J34">
            <v>18638.62</v>
          </cell>
        </row>
        <row r="35">
          <cell r="J35">
            <v>51684</v>
          </cell>
        </row>
        <row r="37">
          <cell r="J37">
            <v>6356060</v>
          </cell>
        </row>
        <row r="42">
          <cell r="B42">
            <v>640</v>
          </cell>
          <cell r="E42">
            <v>0</v>
          </cell>
          <cell r="H42">
            <v>55</v>
          </cell>
        </row>
        <row r="43">
          <cell r="C43">
            <v>13.29958563478406</v>
          </cell>
          <cell r="F43">
            <v>0</v>
          </cell>
          <cell r="H43">
            <v>1.1429331404892551</v>
          </cell>
        </row>
      </sheetData>
      <sheetData sheetId="3">
        <row r="5">
          <cell r="F5">
            <v>0</v>
          </cell>
          <cell r="I5">
            <v>61</v>
          </cell>
        </row>
        <row r="29">
          <cell r="J29">
            <v>5108888</v>
          </cell>
        </row>
        <row r="30">
          <cell r="J30">
            <v>5042.13</v>
          </cell>
        </row>
        <row r="31">
          <cell r="J31">
            <v>1138.7059999999999</v>
          </cell>
        </row>
        <row r="32">
          <cell r="J32">
            <v>10277296.300000001</v>
          </cell>
        </row>
        <row r="33">
          <cell r="B33">
            <v>380</v>
          </cell>
          <cell r="F33">
            <v>538.65000000000009</v>
          </cell>
          <cell r="J33">
            <v>41.086100000000002</v>
          </cell>
        </row>
        <row r="34">
          <cell r="C34">
            <v>40.994502448179077</v>
          </cell>
          <cell r="F34">
            <v>8.9953107152157639</v>
          </cell>
          <cell r="J34">
            <v>18645.8</v>
          </cell>
        </row>
        <row r="35">
          <cell r="J35">
            <v>51684</v>
          </cell>
        </row>
        <row r="37">
          <cell r="J37">
            <v>6356060</v>
          </cell>
        </row>
        <row r="42">
          <cell r="B42">
            <v>800</v>
          </cell>
          <cell r="E42">
            <v>0</v>
          </cell>
          <cell r="H42">
            <v>81</v>
          </cell>
        </row>
        <row r="43">
          <cell r="C43">
            <v>13.359785709036686</v>
          </cell>
          <cell r="F43">
            <v>0</v>
          </cell>
          <cell r="H43">
            <v>1.3526783030399645</v>
          </cell>
        </row>
      </sheetData>
      <sheetData sheetId="4">
        <row r="5">
          <cell r="F5">
            <v>0</v>
          </cell>
          <cell r="I5">
            <v>69</v>
          </cell>
        </row>
        <row r="29">
          <cell r="J29">
            <v>5240200</v>
          </cell>
        </row>
        <row r="30">
          <cell r="J30">
            <v>5045.5200000000004</v>
          </cell>
        </row>
        <row r="31">
          <cell r="J31">
            <v>1145.8050000000001</v>
          </cell>
        </row>
        <row r="32">
          <cell r="J32">
            <v>10277297.4</v>
          </cell>
        </row>
        <row r="33">
          <cell r="B33">
            <v>357</v>
          </cell>
          <cell r="F33">
            <v>555.75</v>
          </cell>
          <cell r="J33">
            <v>41.086599999999997</v>
          </cell>
        </row>
        <row r="34">
          <cell r="C34">
            <v>41.272414903893292</v>
          </cell>
          <cell r="F34">
            <v>9.945774723503698</v>
          </cell>
          <cell r="J34">
            <v>18652.5</v>
          </cell>
        </row>
        <row r="35">
          <cell r="J35">
            <v>51793</v>
          </cell>
        </row>
        <row r="37">
          <cell r="J37">
            <v>6356060</v>
          </cell>
        </row>
        <row r="42">
          <cell r="B42">
            <v>760</v>
          </cell>
          <cell r="E42">
            <v>0</v>
          </cell>
          <cell r="H42">
            <v>66</v>
          </cell>
        </row>
        <row r="43">
          <cell r="C43">
            <v>13.601059450945229</v>
          </cell>
          <cell r="F43">
            <v>0</v>
          </cell>
          <cell r="H43">
            <v>1.181144636529454</v>
          </cell>
        </row>
      </sheetData>
      <sheetData sheetId="5">
        <row r="5">
          <cell r="F5">
            <v>0</v>
          </cell>
          <cell r="I5">
            <v>71</v>
          </cell>
        </row>
        <row r="29">
          <cell r="J29">
            <v>5373650</v>
          </cell>
        </row>
        <row r="30">
          <cell r="J30">
            <v>5048.8999999999996</v>
          </cell>
        </row>
        <row r="31">
          <cell r="J31">
            <v>1152.98</v>
          </cell>
        </row>
        <row r="32">
          <cell r="J32">
            <v>10397849</v>
          </cell>
        </row>
        <row r="33">
          <cell r="B33">
            <v>385</v>
          </cell>
          <cell r="F33">
            <v>598.5</v>
          </cell>
          <cell r="J33">
            <v>41.0869</v>
          </cell>
        </row>
        <row r="34">
          <cell r="C34">
            <v>42.061132476246634</v>
          </cell>
          <cell r="F34">
            <v>10.121662895353467</v>
          </cell>
          <cell r="J34">
            <v>18659.59</v>
          </cell>
        </row>
        <row r="35">
          <cell r="J35">
            <v>51883</v>
          </cell>
        </row>
        <row r="37">
          <cell r="J37">
            <v>6356060</v>
          </cell>
        </row>
        <row r="42">
          <cell r="B42">
            <v>720</v>
          </cell>
          <cell r="E42">
            <v>0</v>
          </cell>
          <cell r="H42">
            <v>73</v>
          </cell>
        </row>
        <row r="43">
          <cell r="C43">
            <v>12.176436565838758</v>
          </cell>
          <cell r="F43">
            <v>0</v>
          </cell>
          <cell r="H43">
            <v>1.2345553740364297</v>
          </cell>
        </row>
      </sheetData>
      <sheetData sheetId="6">
        <row r="5">
          <cell r="F5">
            <v>0</v>
          </cell>
          <cell r="I5">
            <v>61</v>
          </cell>
        </row>
        <row r="29">
          <cell r="J29">
            <v>5507985</v>
          </cell>
        </row>
        <row r="30">
          <cell r="J30">
            <v>5052.34</v>
          </cell>
        </row>
        <row r="31">
          <cell r="J31">
            <v>1160.4159999999999</v>
          </cell>
        </row>
        <row r="32">
          <cell r="J32">
            <v>10683879.6</v>
          </cell>
        </row>
        <row r="33">
          <cell r="B33">
            <v>388</v>
          </cell>
          <cell r="F33">
            <v>1111.5</v>
          </cell>
          <cell r="J33">
            <v>41.1145</v>
          </cell>
        </row>
        <row r="34">
          <cell r="C34">
            <v>41.915923328293189</v>
          </cell>
          <cell r="F34">
            <v>18.587640347977196</v>
          </cell>
          <cell r="J34">
            <v>18666.759999999998</v>
          </cell>
        </row>
        <row r="35">
          <cell r="J35">
            <v>52018</v>
          </cell>
        </row>
        <row r="37">
          <cell r="J37">
            <v>6356060</v>
          </cell>
        </row>
        <row r="42">
          <cell r="B42">
            <v>760</v>
          </cell>
          <cell r="E42">
            <v>0</v>
          </cell>
          <cell r="H42">
            <v>55</v>
          </cell>
        </row>
        <row r="43">
          <cell r="C43">
            <v>12.70949767383056</v>
          </cell>
          <cell r="F43">
            <v>0</v>
          </cell>
          <cell r="H43">
            <v>0.91976627902721164</v>
          </cell>
        </row>
      </sheetData>
      <sheetData sheetId="7">
        <row r="5">
          <cell r="F5">
            <v>0</v>
          </cell>
          <cell r="I5">
            <v>72</v>
          </cell>
        </row>
        <row r="29">
          <cell r="J29">
            <v>5639623</v>
          </cell>
        </row>
        <row r="30">
          <cell r="J30">
            <v>5055.74</v>
          </cell>
        </row>
        <row r="31">
          <cell r="J31">
            <v>1167.134</v>
          </cell>
        </row>
        <row r="32">
          <cell r="J32">
            <v>10683879.6</v>
          </cell>
        </row>
        <row r="33">
          <cell r="B33">
            <v>350</v>
          </cell>
          <cell r="F33">
            <v>1111.5</v>
          </cell>
          <cell r="J33">
            <v>41.1601</v>
          </cell>
        </row>
        <row r="34">
          <cell r="C34">
            <v>39.86810551557047</v>
          </cell>
          <cell r="F34">
            <v>19.599026661015731</v>
          </cell>
          <cell r="J34">
            <v>18673.560000000001</v>
          </cell>
        </row>
        <row r="35">
          <cell r="J35">
            <v>52018</v>
          </cell>
        </row>
        <row r="42">
          <cell r="B42">
            <v>1940</v>
          </cell>
          <cell r="E42">
            <v>0</v>
          </cell>
          <cell r="H42">
            <v>55</v>
          </cell>
        </row>
        <row r="43">
          <cell r="C43">
            <v>34.207927775412074</v>
          </cell>
          <cell r="F43">
            <v>0</v>
          </cell>
          <cell r="H43">
            <v>0.96981238538539394</v>
          </cell>
        </row>
      </sheetData>
      <sheetData sheetId="8">
        <row r="5">
          <cell r="F5">
            <v>0</v>
          </cell>
          <cell r="I5">
            <v>63</v>
          </cell>
        </row>
        <row r="29">
          <cell r="J29">
            <v>5772680</v>
          </cell>
        </row>
        <row r="30">
          <cell r="J30">
            <v>5059.17</v>
          </cell>
        </row>
        <row r="31">
          <cell r="J31">
            <v>1174.4190000000001</v>
          </cell>
        </row>
        <row r="32">
          <cell r="J32">
            <v>10831501.800000001</v>
          </cell>
        </row>
        <row r="33">
          <cell r="B33">
            <v>367</v>
          </cell>
          <cell r="F33">
            <v>1111.5</v>
          </cell>
          <cell r="J33">
            <v>41.1663</v>
          </cell>
        </row>
        <row r="34">
          <cell r="C34">
            <v>35.712435077067902</v>
          </cell>
          <cell r="F34">
            <v>16.742887097359127</v>
          </cell>
          <cell r="J34">
            <v>18681.52</v>
          </cell>
        </row>
        <row r="35">
          <cell r="J35">
            <v>52136</v>
          </cell>
        </row>
        <row r="42">
          <cell r="B42">
            <v>820</v>
          </cell>
          <cell r="E42">
            <v>0</v>
          </cell>
          <cell r="H42">
            <v>55</v>
          </cell>
        </row>
        <row r="43">
          <cell r="C43">
            <v>12.351927503224907</v>
          </cell>
          <cell r="F43">
            <v>0</v>
          </cell>
          <cell r="H43">
            <v>0.82848294228947539</v>
          </cell>
        </row>
      </sheetData>
      <sheetData sheetId="9">
        <row r="5">
          <cell r="F5">
            <v>0</v>
          </cell>
          <cell r="I5">
            <v>74</v>
          </cell>
        </row>
        <row r="29">
          <cell r="J29">
            <v>5906638</v>
          </cell>
        </row>
        <row r="30">
          <cell r="J30">
            <v>5062.55</v>
          </cell>
        </row>
        <row r="31">
          <cell r="J31">
            <v>1181.7329999999999</v>
          </cell>
        </row>
        <row r="32">
          <cell r="J32">
            <v>11012672</v>
          </cell>
        </row>
        <row r="33">
          <cell r="B33">
            <v>393</v>
          </cell>
          <cell r="F33">
            <v>598.5</v>
          </cell>
          <cell r="J33">
            <v>41.2012</v>
          </cell>
        </row>
        <row r="34">
          <cell r="C34">
            <v>49.098398700388763</v>
          </cell>
          <cell r="F34">
            <v>11.574611278717601</v>
          </cell>
          <cell r="J34">
            <v>18687.72</v>
          </cell>
        </row>
        <row r="35">
          <cell r="J35">
            <v>52294</v>
          </cell>
        </row>
        <row r="37">
          <cell r="J37">
            <v>6356060</v>
          </cell>
        </row>
        <row r="42">
          <cell r="B42">
            <v>700</v>
          </cell>
          <cell r="E42">
            <v>0</v>
          </cell>
          <cell r="H42">
            <v>55</v>
          </cell>
        </row>
        <row r="43">
          <cell r="C43">
            <v>13.537557051131698</v>
          </cell>
          <cell r="F43">
            <v>0</v>
          </cell>
          <cell r="H43">
            <v>1.0636651968746333</v>
          </cell>
        </row>
      </sheetData>
      <sheetData sheetId="10">
        <row r="5">
          <cell r="F5">
            <v>0</v>
          </cell>
          <cell r="I5">
            <v>79</v>
          </cell>
        </row>
        <row r="29">
          <cell r="J29">
            <v>6039522</v>
          </cell>
        </row>
        <row r="30">
          <cell r="J30">
            <v>5065.9399999999996</v>
          </cell>
        </row>
        <row r="31">
          <cell r="J31">
            <v>1188.7260000000001</v>
          </cell>
        </row>
        <row r="32">
          <cell r="J32">
            <v>11169723</v>
          </cell>
        </row>
        <row r="33">
          <cell r="B33">
            <v>369</v>
          </cell>
          <cell r="F33">
            <v>598.5</v>
          </cell>
          <cell r="J33">
            <v>41.222900000000003</v>
          </cell>
        </row>
        <row r="34">
          <cell r="C34">
            <v>42.343725019984007</v>
          </cell>
          <cell r="F34">
            <v>10.631494804156674</v>
          </cell>
          <cell r="J34">
            <v>18694.47</v>
          </cell>
        </row>
        <row r="35">
          <cell r="J35">
            <v>52294</v>
          </cell>
        </row>
        <row r="37">
          <cell r="J37">
            <v>6356060</v>
          </cell>
        </row>
        <row r="42">
          <cell r="B42">
            <v>780</v>
          </cell>
          <cell r="E42">
            <v>0</v>
          </cell>
          <cell r="H42">
            <v>55</v>
          </cell>
        </row>
        <row r="43">
          <cell r="C43">
            <v>13.855582200905943</v>
          </cell>
          <cell r="F43">
            <v>0</v>
          </cell>
          <cell r="H43">
            <v>0.97699618083311124</v>
          </cell>
        </row>
      </sheetData>
      <sheetData sheetId="11">
        <row r="5">
          <cell r="F5">
            <v>0</v>
          </cell>
          <cell r="I5">
            <v>58</v>
          </cell>
        </row>
        <row r="29">
          <cell r="J29">
            <v>6174200</v>
          </cell>
        </row>
        <row r="30">
          <cell r="J30">
            <v>5069.33</v>
          </cell>
        </row>
        <row r="31">
          <cell r="J31">
            <v>1196.2059999999999</v>
          </cell>
        </row>
        <row r="32">
          <cell r="J32">
            <v>11169723</v>
          </cell>
        </row>
        <row r="33">
          <cell r="B33">
            <v>402</v>
          </cell>
          <cell r="F33">
            <v>769.50000000000011</v>
          </cell>
          <cell r="J33">
            <v>41.223599999999998</v>
          </cell>
        </row>
        <row r="34">
          <cell r="C34">
            <v>41.908653427189307</v>
          </cell>
          <cell r="F34">
            <v>12.418060168284807</v>
          </cell>
          <cell r="J34">
            <v>18701.900000000001</v>
          </cell>
        </row>
        <row r="35">
          <cell r="J35">
            <v>52471</v>
          </cell>
        </row>
        <row r="37">
          <cell r="J37">
            <v>0</v>
          </cell>
        </row>
        <row r="42">
          <cell r="B42">
            <v>780</v>
          </cell>
          <cell r="E42">
            <v>0</v>
          </cell>
          <cell r="H42">
            <v>73</v>
          </cell>
        </row>
        <row r="43">
          <cell r="C43">
            <v>12.587507383056723</v>
          </cell>
          <cell r="F43">
            <v>0</v>
          </cell>
          <cell r="H43">
            <v>1.1780615884142831</v>
          </cell>
        </row>
      </sheetData>
      <sheetData sheetId="12">
        <row r="5">
          <cell r="F5">
            <v>0</v>
          </cell>
          <cell r="I5">
            <v>55</v>
          </cell>
        </row>
        <row r="29">
          <cell r="J29">
            <v>6310957</v>
          </cell>
        </row>
        <row r="30">
          <cell r="J30">
            <v>5072.7700000000004</v>
          </cell>
        </row>
        <row r="31">
          <cell r="J31">
            <v>1203.4860000000001</v>
          </cell>
        </row>
        <row r="32">
          <cell r="J32">
            <v>11317830</v>
          </cell>
        </row>
        <row r="33">
          <cell r="B33">
            <v>363.45</v>
          </cell>
          <cell r="F33">
            <v>769.50000000000011</v>
          </cell>
          <cell r="J33">
            <v>41.224499999999999</v>
          </cell>
        </row>
        <row r="34">
          <cell r="C34">
            <v>42.27045390714548</v>
          </cell>
          <cell r="F34">
            <v>13.853781839393656</v>
          </cell>
          <cell r="J34">
            <v>18708.560000000001</v>
          </cell>
        </row>
        <row r="35">
          <cell r="J35">
            <v>52569</v>
          </cell>
        </row>
        <row r="37">
          <cell r="J37">
            <v>6356060</v>
          </cell>
        </row>
        <row r="42">
          <cell r="B42">
            <v>760</v>
          </cell>
          <cell r="E42">
            <v>0</v>
          </cell>
          <cell r="H42">
            <v>60</v>
          </cell>
        </row>
        <row r="43">
          <cell r="C43">
            <v>13.682747495697436</v>
          </cell>
          <cell r="F43">
            <v>0</v>
          </cell>
          <cell r="H43">
            <v>1.0802169075550605</v>
          </cell>
        </row>
      </sheetData>
      <sheetData sheetId="13">
        <row r="5">
          <cell r="F5">
            <v>0</v>
          </cell>
          <cell r="I5">
            <v>78</v>
          </cell>
        </row>
        <row r="29">
          <cell r="J29">
            <v>6444100</v>
          </cell>
        </row>
        <row r="30">
          <cell r="J30">
            <v>5076.1499999999996</v>
          </cell>
        </row>
        <row r="31">
          <cell r="J31">
            <v>1210.6769999999999</v>
          </cell>
        </row>
        <row r="32">
          <cell r="J32">
            <v>11439797</v>
          </cell>
        </row>
        <row r="33">
          <cell r="B33">
            <v>396</v>
          </cell>
          <cell r="F33">
            <v>598.5</v>
          </cell>
          <cell r="J33">
            <v>41.2254</v>
          </cell>
        </row>
        <row r="34">
          <cell r="C34">
            <v>40.519658249623781</v>
          </cell>
          <cell r="F34">
            <v>9.4798665690964743</v>
          </cell>
          <cell r="J34">
            <v>18716.13</v>
          </cell>
        </row>
        <row r="35">
          <cell r="J35">
            <v>52569</v>
          </cell>
        </row>
        <row r="42">
          <cell r="B42">
            <v>780</v>
          </cell>
          <cell r="E42">
            <v>0</v>
          </cell>
          <cell r="H42">
            <v>87</v>
          </cell>
        </row>
        <row r="43">
          <cell r="C43">
            <v>12.354713323133252</v>
          </cell>
          <cell r="F43">
            <v>0</v>
          </cell>
          <cell r="H43">
            <v>1.3780257168110164</v>
          </cell>
        </row>
      </sheetData>
      <sheetData sheetId="14">
        <row r="5">
          <cell r="F5">
            <v>0</v>
          </cell>
          <cell r="I5">
            <v>58</v>
          </cell>
        </row>
        <row r="29">
          <cell r="J29">
            <v>6579727</v>
          </cell>
        </row>
        <row r="30">
          <cell r="J30">
            <v>5079.6099999999997</v>
          </cell>
        </row>
        <row r="31">
          <cell r="J31">
            <v>1217.3589999999999</v>
          </cell>
        </row>
        <row r="32">
          <cell r="J32">
            <v>11532771</v>
          </cell>
        </row>
        <row r="33">
          <cell r="B33">
            <v>334.96</v>
          </cell>
          <cell r="F33">
            <v>769.50000000000011</v>
          </cell>
          <cell r="J33">
            <v>41.289400000000001</v>
          </cell>
        </row>
        <row r="34">
          <cell r="C34">
            <v>42.325192374666486</v>
          </cell>
          <cell r="F34">
            <v>15.051580269233142</v>
          </cell>
          <cell r="J34">
            <v>18722.259999999998</v>
          </cell>
        </row>
        <row r="35">
          <cell r="J35">
            <v>52682</v>
          </cell>
        </row>
        <row r="37">
          <cell r="J37">
            <v>6356060</v>
          </cell>
        </row>
        <row r="42">
          <cell r="B42">
            <v>720</v>
          </cell>
          <cell r="E42">
            <v>0</v>
          </cell>
          <cell r="H42">
            <v>85</v>
          </cell>
        </row>
        <row r="43">
          <cell r="C43">
            <v>14.083349959516386</v>
          </cell>
          <cell r="F43">
            <v>0</v>
          </cell>
          <cell r="H43">
            <v>1.6626177035540179</v>
          </cell>
        </row>
      </sheetData>
      <sheetData sheetId="15">
        <row r="5">
          <cell r="F5">
            <v>0</v>
          </cell>
        </row>
        <row r="29">
          <cell r="J29">
            <v>6708740</v>
          </cell>
        </row>
        <row r="30">
          <cell r="J30">
            <v>5082.91</v>
          </cell>
        </row>
        <row r="31">
          <cell r="J31">
            <v>1223.634</v>
          </cell>
        </row>
        <row r="32">
          <cell r="J32">
            <v>11678296</v>
          </cell>
        </row>
        <row r="33">
          <cell r="B33">
            <v>352</v>
          </cell>
          <cell r="F33">
            <v>705.37500000000011</v>
          </cell>
          <cell r="J33">
            <v>41.290399999999998</v>
          </cell>
        </row>
        <row r="34">
          <cell r="C34">
            <v>42.735466798967799</v>
          </cell>
          <cell r="F34">
            <v>13.256636070451867</v>
          </cell>
          <cell r="J34">
            <v>18728.64</v>
          </cell>
        </row>
        <row r="35">
          <cell r="J35">
            <v>52682</v>
          </cell>
        </row>
        <row r="37">
          <cell r="J37">
            <v>6356060</v>
          </cell>
        </row>
        <row r="42">
          <cell r="B42">
            <v>780</v>
          </cell>
          <cell r="E42">
            <v>0</v>
          </cell>
          <cell r="H42">
            <v>80</v>
          </cell>
        </row>
        <row r="43">
          <cell r="C43">
            <v>14.659119099702224</v>
          </cell>
          <cell r="F43">
            <v>0</v>
          </cell>
          <cell r="H43">
            <v>1.5034993948412536</v>
          </cell>
        </row>
      </sheetData>
      <sheetData sheetId="16">
        <row r="5">
          <cell r="F5">
            <v>0</v>
          </cell>
          <cell r="I5">
            <v>73</v>
          </cell>
        </row>
        <row r="29">
          <cell r="J29">
            <v>6842530</v>
          </cell>
        </row>
        <row r="30">
          <cell r="J30">
            <v>5086.3999999999996</v>
          </cell>
        </row>
        <row r="31">
          <cell r="J31">
            <v>1230.18</v>
          </cell>
        </row>
        <row r="33">
          <cell r="B33">
            <v>330</v>
          </cell>
          <cell r="F33">
            <v>470.25000000000006</v>
          </cell>
          <cell r="J33">
            <v>41.337200000000003</v>
          </cell>
        </row>
        <row r="34">
          <cell r="C34">
            <v>41.972333463277636</v>
          </cell>
          <cell r="F34">
            <v>9.2586029698406556</v>
          </cell>
          <cell r="J34">
            <v>18734.73</v>
          </cell>
        </row>
        <row r="35">
          <cell r="J35">
            <v>52880</v>
          </cell>
        </row>
        <row r="37">
          <cell r="J37">
            <v>6356060</v>
          </cell>
        </row>
        <row r="42">
          <cell r="B42">
            <v>650</v>
          </cell>
          <cell r="E42">
            <v>0</v>
          </cell>
          <cell r="H42">
            <v>55</v>
          </cell>
        </row>
        <row r="43">
          <cell r="C43">
            <v>12.79764365847193</v>
          </cell>
          <cell r="F43">
            <v>0</v>
          </cell>
          <cell r="H43">
            <v>1.0828775403322404</v>
          </cell>
        </row>
      </sheetData>
      <sheetData sheetId="17">
        <row r="5">
          <cell r="F5">
            <v>0</v>
          </cell>
          <cell r="I5">
            <v>61</v>
          </cell>
        </row>
        <row r="29">
          <cell r="J29">
            <v>6979700</v>
          </cell>
        </row>
        <row r="30">
          <cell r="J30">
            <v>5089.8100000000004</v>
          </cell>
        </row>
        <row r="31">
          <cell r="J31">
            <v>1236.6010000000001</v>
          </cell>
        </row>
        <row r="32">
          <cell r="J32">
            <v>12060747</v>
          </cell>
        </row>
        <row r="33">
          <cell r="B33">
            <v>328</v>
          </cell>
          <cell r="F33">
            <v>495.90000000000003</v>
          </cell>
          <cell r="J33">
            <v>41.3444</v>
          </cell>
        </row>
        <row r="34">
          <cell r="C34">
            <v>41.85541188137006</v>
          </cell>
          <cell r="F34">
            <v>9.7957877520064436</v>
          </cell>
          <cell r="J34">
            <v>18740.8</v>
          </cell>
        </row>
        <row r="35">
          <cell r="J35">
            <v>52927</v>
          </cell>
        </row>
        <row r="37">
          <cell r="J37">
            <v>6356060</v>
          </cell>
        </row>
        <row r="42">
          <cell r="B42">
            <v>590</v>
          </cell>
          <cell r="E42">
            <v>0</v>
          </cell>
          <cell r="H42">
            <v>31</v>
          </cell>
        </row>
        <row r="43">
          <cell r="C43">
            <v>11.654597244774756</v>
          </cell>
          <cell r="F43">
            <v>0</v>
          </cell>
          <cell r="H43">
            <v>0.61236019421697874</v>
          </cell>
        </row>
      </sheetData>
      <sheetData sheetId="18">
        <row r="5">
          <cell r="F5">
            <v>0</v>
          </cell>
          <cell r="I5">
            <v>61</v>
          </cell>
        </row>
        <row r="29">
          <cell r="J29">
            <v>7119850</v>
          </cell>
        </row>
        <row r="30">
          <cell r="J30">
            <v>5093.24</v>
          </cell>
        </row>
        <row r="31">
          <cell r="J31">
            <v>1244.0830000000001</v>
          </cell>
        </row>
        <row r="32">
          <cell r="J32">
            <v>12076971</v>
          </cell>
        </row>
        <row r="33">
          <cell r="B33">
            <v>417</v>
          </cell>
          <cell r="F33">
            <v>555.75</v>
          </cell>
          <cell r="J33">
            <v>41.345500000000001</v>
          </cell>
        </row>
        <row r="34">
          <cell r="C34">
            <v>41.198979591835972</v>
          </cell>
          <cell r="F34">
            <v>8.4995778887092825</v>
          </cell>
          <cell r="J34">
            <v>18748.64</v>
          </cell>
        </row>
        <row r="35">
          <cell r="J35">
            <v>53172</v>
          </cell>
        </row>
        <row r="37">
          <cell r="J37">
            <v>6356060</v>
          </cell>
        </row>
        <row r="42">
          <cell r="B42">
            <v>800</v>
          </cell>
          <cell r="E42">
            <v>0</v>
          </cell>
          <cell r="H42">
            <v>74</v>
          </cell>
        </row>
        <row r="43">
          <cell r="C43">
            <v>12.235109871286417</v>
          </cell>
          <cell r="F43">
            <v>0</v>
          </cell>
          <cell r="H43">
            <v>1.1317476630939936</v>
          </cell>
        </row>
      </sheetData>
      <sheetData sheetId="19">
        <row r="5">
          <cell r="F5">
            <v>0</v>
          </cell>
          <cell r="I5">
            <v>75</v>
          </cell>
        </row>
        <row r="29">
          <cell r="J29">
            <v>7255500</v>
          </cell>
        </row>
        <row r="30">
          <cell r="J30">
            <v>5096.6400000000003</v>
          </cell>
        </row>
        <row r="31">
          <cell r="J31">
            <v>1250.962</v>
          </cell>
        </row>
        <row r="32">
          <cell r="J32">
            <v>12223652</v>
          </cell>
        </row>
        <row r="33">
          <cell r="B33">
            <v>355</v>
          </cell>
          <cell r="F33">
            <v>513</v>
          </cell>
          <cell r="J33">
            <v>41.346600000000002</v>
          </cell>
        </row>
        <row r="34">
          <cell r="C34">
            <v>40.616841829340416</v>
          </cell>
          <cell r="F34">
            <v>9.0857889759087893</v>
          </cell>
          <cell r="J34">
            <v>18755.41</v>
          </cell>
        </row>
        <row r="35">
          <cell r="J35">
            <v>53172</v>
          </cell>
        </row>
        <row r="37">
          <cell r="J37">
            <v>6356060</v>
          </cell>
        </row>
        <row r="42">
          <cell r="B42">
            <v>760</v>
          </cell>
          <cell r="E42">
            <v>0</v>
          </cell>
          <cell r="H42">
            <v>5</v>
          </cell>
        </row>
        <row r="43">
          <cell r="C43">
            <v>13.460428112457468</v>
          </cell>
          <cell r="F43">
            <v>0</v>
          </cell>
          <cell r="H43">
            <v>8.8555448108272816E-2</v>
          </cell>
        </row>
      </sheetData>
      <sheetData sheetId="20">
        <row r="5">
          <cell r="F5">
            <v>0</v>
          </cell>
          <cell r="I5">
            <v>60</v>
          </cell>
        </row>
        <row r="29">
          <cell r="J29">
            <v>7395700</v>
          </cell>
        </row>
        <row r="30">
          <cell r="J30">
            <v>5100.0600000000004</v>
          </cell>
        </row>
        <row r="31">
          <cell r="J31">
            <v>1257.4749999999999</v>
          </cell>
        </row>
        <row r="32">
          <cell r="J32">
            <v>12346228</v>
          </cell>
        </row>
        <row r="33">
          <cell r="B33">
            <v>334</v>
          </cell>
          <cell r="F33">
            <v>538.65000000000009</v>
          </cell>
          <cell r="J33">
            <v>41.4009</v>
          </cell>
        </row>
        <row r="34">
          <cell r="C34">
            <v>41.130338972059882</v>
          </cell>
          <cell r="F34">
            <v>10.26809712801953</v>
          </cell>
          <cell r="J34">
            <v>18761.7</v>
          </cell>
        </row>
        <row r="35">
          <cell r="J35">
            <v>53172</v>
          </cell>
        </row>
        <row r="37">
          <cell r="J37">
            <v>6356060</v>
          </cell>
        </row>
        <row r="42">
          <cell r="B42">
            <v>660</v>
          </cell>
          <cell r="E42">
            <v>0</v>
          </cell>
          <cell r="H42">
            <v>26</v>
          </cell>
        </row>
        <row r="43">
          <cell r="C43">
            <v>12.581349864462803</v>
          </cell>
          <cell r="F43">
            <v>0</v>
          </cell>
          <cell r="H43">
            <v>0.49562893405459529</v>
          </cell>
        </row>
      </sheetData>
      <sheetData sheetId="21">
        <row r="5">
          <cell r="F5">
            <v>0</v>
          </cell>
          <cell r="I5">
            <v>61</v>
          </cell>
        </row>
        <row r="29">
          <cell r="J29">
            <v>7540320</v>
          </cell>
        </row>
        <row r="30">
          <cell r="J30">
            <v>5103.51</v>
          </cell>
        </row>
        <row r="31">
          <cell r="J31">
            <v>1264.0239999999999</v>
          </cell>
        </row>
        <row r="32">
          <cell r="J32">
            <v>12346228</v>
          </cell>
        </row>
        <row r="33">
          <cell r="B33">
            <v>356.27</v>
          </cell>
          <cell r="F33">
            <v>384.75000000000006</v>
          </cell>
          <cell r="J33">
            <v>41.432899999999997</v>
          </cell>
        </row>
        <row r="34">
          <cell r="C34">
            <v>41.875529015330052</v>
          </cell>
          <cell r="F34">
            <v>7.0004694271895067</v>
          </cell>
          <cell r="J34">
            <v>18768.29</v>
          </cell>
        </row>
        <row r="35">
          <cell r="J35">
            <v>53267</v>
          </cell>
        </row>
        <row r="37">
          <cell r="J37">
            <v>6356060</v>
          </cell>
        </row>
        <row r="42">
          <cell r="B42">
            <v>720</v>
          </cell>
          <cell r="E42">
            <v>0</v>
          </cell>
          <cell r="H42">
            <v>29</v>
          </cell>
        </row>
        <row r="43">
          <cell r="C43">
            <v>13.100293664916034</v>
          </cell>
          <cell r="F43">
            <v>0</v>
          </cell>
          <cell r="H43">
            <v>0.52765071705911804</v>
          </cell>
        </row>
      </sheetData>
      <sheetData sheetId="22">
        <row r="5">
          <cell r="F5">
            <v>0</v>
          </cell>
          <cell r="I5">
            <v>50</v>
          </cell>
        </row>
        <row r="29">
          <cell r="J29">
            <v>7691150</v>
          </cell>
        </row>
        <row r="30">
          <cell r="J30">
            <v>5106.95</v>
          </cell>
        </row>
        <row r="31">
          <cell r="J31">
            <v>1269.99</v>
          </cell>
        </row>
        <row r="32">
          <cell r="J32">
            <v>12346228</v>
          </cell>
        </row>
        <row r="33">
          <cell r="B33">
            <v>291</v>
          </cell>
          <cell r="F33">
            <v>427.50000000000006</v>
          </cell>
          <cell r="J33">
            <v>41.434100000000001</v>
          </cell>
        </row>
        <row r="34">
          <cell r="C34">
            <v>40.540085916894981</v>
          </cell>
          <cell r="F34">
            <v>9.2192433103915228</v>
          </cell>
          <cell r="J34">
            <v>18773.849999999999</v>
          </cell>
        </row>
        <row r="35">
          <cell r="J35">
            <v>53267</v>
          </cell>
        </row>
        <row r="42">
          <cell r="B42">
            <v>750</v>
          </cell>
          <cell r="E42">
            <v>47</v>
          </cell>
          <cell r="H42">
            <v>55</v>
          </cell>
        </row>
        <row r="43">
          <cell r="C43">
            <v>16.17411107086232</v>
          </cell>
          <cell r="F43">
            <v>1.013577627107372</v>
          </cell>
          <cell r="H43">
            <v>1.1861014785299033</v>
          </cell>
        </row>
      </sheetData>
      <sheetData sheetId="23">
        <row r="5">
          <cell r="F5">
            <v>0</v>
          </cell>
          <cell r="I5">
            <v>52</v>
          </cell>
        </row>
        <row r="29">
          <cell r="J29">
            <v>7846100</v>
          </cell>
        </row>
        <row r="30">
          <cell r="J30">
            <v>5110.38</v>
          </cell>
        </row>
        <row r="31">
          <cell r="J31">
            <v>1275.009</v>
          </cell>
        </row>
        <row r="32">
          <cell r="J32">
            <v>12503019</v>
          </cell>
        </row>
        <row r="33">
          <cell r="B33">
            <v>243</v>
          </cell>
          <cell r="F33">
            <v>410.40000000000003</v>
          </cell>
          <cell r="J33">
            <v>41.478000000000002</v>
          </cell>
        </row>
        <row r="34">
          <cell r="C34">
            <v>37.871835328509</v>
          </cell>
          <cell r="F34">
            <v>9.9011334192180396</v>
          </cell>
          <cell r="J34">
            <v>18778.82</v>
          </cell>
        </row>
        <row r="35">
          <cell r="J35">
            <v>53267</v>
          </cell>
        </row>
        <row r="37">
          <cell r="J37">
            <v>6424340</v>
          </cell>
        </row>
        <row r="42">
          <cell r="B42">
            <v>250</v>
          </cell>
          <cell r="E42">
            <v>43</v>
          </cell>
          <cell r="H42">
            <v>27</v>
          </cell>
        </row>
        <row r="43">
          <cell r="C43">
            <v>6.0313921900694689</v>
          </cell>
          <cell r="F43">
            <v>1.0373994566919484</v>
          </cell>
          <cell r="H43">
            <v>0.65139035652750255</v>
          </cell>
        </row>
      </sheetData>
      <sheetData sheetId="24">
        <row r="5">
          <cell r="F5">
            <v>1</v>
          </cell>
          <cell r="I5">
            <v>56</v>
          </cell>
        </row>
        <row r="29">
          <cell r="J29">
            <v>7991100</v>
          </cell>
        </row>
        <row r="30">
          <cell r="J30">
            <v>5113.76</v>
          </cell>
        </row>
        <row r="31">
          <cell r="J31">
            <v>1280.702</v>
          </cell>
        </row>
        <row r="32">
          <cell r="J32">
            <v>12751906</v>
          </cell>
        </row>
        <row r="33">
          <cell r="B33">
            <v>288</v>
          </cell>
          <cell r="F33">
            <v>427.50000000000006</v>
          </cell>
          <cell r="J33">
            <v>41.503</v>
          </cell>
        </row>
        <row r="34">
          <cell r="C34">
            <v>40.194439043365179</v>
          </cell>
          <cell r="F34">
            <v>9.2358545595967794</v>
          </cell>
          <cell r="J34">
            <v>18784.37</v>
          </cell>
        </row>
        <row r="35">
          <cell r="J35">
            <v>53468</v>
          </cell>
        </row>
        <row r="37">
          <cell r="J37">
            <v>6463990</v>
          </cell>
        </row>
        <row r="42">
          <cell r="B42">
            <v>320</v>
          </cell>
          <cell r="E42">
            <v>51</v>
          </cell>
          <cell r="H42">
            <v>28</v>
          </cell>
        </row>
        <row r="43">
          <cell r="C43">
            <v>6.9133882083531439</v>
          </cell>
          <cell r="F43">
            <v>1.1018212457062824</v>
          </cell>
          <cell r="H43">
            <v>0.60492146823090009</v>
          </cell>
        </row>
      </sheetData>
      <sheetData sheetId="25">
        <row r="5">
          <cell r="F5">
            <v>1</v>
          </cell>
          <cell r="I5">
            <v>40</v>
          </cell>
        </row>
        <row r="29">
          <cell r="J29">
            <v>8140350</v>
          </cell>
        </row>
        <row r="30">
          <cell r="J30">
            <v>5117.21</v>
          </cell>
        </row>
        <row r="31">
          <cell r="J31">
            <v>1286.0340000000001</v>
          </cell>
        </row>
        <row r="32">
          <cell r="J32">
            <v>12982804</v>
          </cell>
        </row>
        <row r="33">
          <cell r="B33">
            <v>262</v>
          </cell>
          <cell r="F33">
            <v>384.75000000000006</v>
          </cell>
          <cell r="J33">
            <v>41.504199999999997</v>
          </cell>
        </row>
        <row r="34">
          <cell r="C34">
            <v>39.329466659231869</v>
          </cell>
          <cell r="F34">
            <v>8.9405220010041013</v>
          </cell>
          <cell r="J34">
            <v>18789.53</v>
          </cell>
        </row>
        <row r="35">
          <cell r="J35">
            <v>53689</v>
          </cell>
        </row>
        <row r="37">
          <cell r="J37">
            <v>6503570</v>
          </cell>
        </row>
        <row r="42">
          <cell r="B42">
            <v>360</v>
          </cell>
          <cell r="E42">
            <v>48</v>
          </cell>
          <cell r="H42">
            <v>40</v>
          </cell>
        </row>
        <row r="43">
          <cell r="C43">
            <v>8.3654007026938952</v>
          </cell>
          <cell r="F43">
            <v>1.115386760359186</v>
          </cell>
          <cell r="H43">
            <v>0.92948896696598837</v>
          </cell>
        </row>
      </sheetData>
      <sheetData sheetId="26">
        <row r="5">
          <cell r="F5">
            <v>1</v>
          </cell>
          <cell r="I5">
            <v>39</v>
          </cell>
        </row>
        <row r="29">
          <cell r="J29">
            <v>8289578</v>
          </cell>
        </row>
        <row r="30">
          <cell r="J30">
            <v>5120.6899999999996</v>
          </cell>
        </row>
        <row r="31">
          <cell r="J31">
            <v>1291.3430000000001</v>
          </cell>
        </row>
        <row r="32">
          <cell r="J32">
            <v>13181986</v>
          </cell>
        </row>
        <row r="33">
          <cell r="B33">
            <v>245</v>
          </cell>
          <cell r="F33">
            <v>410.40000000000003</v>
          </cell>
          <cell r="J33">
            <v>41.505299999999998</v>
          </cell>
        </row>
        <row r="34">
          <cell r="C34">
            <v>37.504383844693187</v>
          </cell>
          <cell r="F34">
            <v>9.725026303065702</v>
          </cell>
          <cell r="J34">
            <v>18794.59</v>
          </cell>
        </row>
        <row r="35">
          <cell r="J35">
            <v>53807</v>
          </cell>
        </row>
        <row r="42">
          <cell r="B42">
            <v>300</v>
          </cell>
          <cell r="E42">
            <v>42</v>
          </cell>
          <cell r="H42">
            <v>24</v>
          </cell>
        </row>
        <row r="43">
          <cell r="C43">
            <v>7.1089373560421789</v>
          </cell>
          <cell r="F43">
            <v>0.99525122984590497</v>
          </cell>
          <cell r="H43">
            <v>0.56871498848337421</v>
          </cell>
        </row>
      </sheetData>
      <sheetData sheetId="27">
        <row r="5">
          <cell r="F5">
            <v>1</v>
          </cell>
          <cell r="I5">
            <v>41</v>
          </cell>
        </row>
        <row r="29">
          <cell r="J29">
            <v>8431610</v>
          </cell>
        </row>
        <row r="30">
          <cell r="J30">
            <v>5124.1000000000004</v>
          </cell>
        </row>
        <row r="31">
          <cell r="J31">
            <v>1296.8019999999999</v>
          </cell>
        </row>
        <row r="32">
          <cell r="J32">
            <v>13296453</v>
          </cell>
        </row>
        <row r="33">
          <cell r="B33">
            <v>250</v>
          </cell>
          <cell r="F33">
            <v>427.50000000000006</v>
          </cell>
          <cell r="J33">
            <v>41.548200000000001</v>
          </cell>
        </row>
        <row r="34">
          <cell r="C34">
            <v>36.744797710215877</v>
          </cell>
          <cell r="F34">
            <v>9.7265640997630278</v>
          </cell>
          <cell r="J34">
            <v>18799.86</v>
          </cell>
        </row>
        <row r="35">
          <cell r="J35">
            <v>53926</v>
          </cell>
        </row>
        <row r="37">
          <cell r="J37">
            <v>6582850</v>
          </cell>
        </row>
        <row r="42">
          <cell r="B42">
            <v>300</v>
          </cell>
          <cell r="E42">
            <v>44</v>
          </cell>
          <cell r="H42">
            <v>46</v>
          </cell>
        </row>
        <row r="43">
          <cell r="C43">
            <v>6.8256590173775633</v>
          </cell>
          <cell r="F43">
            <v>1.0010966558820424</v>
          </cell>
          <cell r="H43">
            <v>1.0466010493312263</v>
          </cell>
        </row>
      </sheetData>
      <sheetData sheetId="28">
        <row r="5">
          <cell r="F5">
            <v>0</v>
          </cell>
          <cell r="I5">
            <v>37</v>
          </cell>
        </row>
        <row r="29">
          <cell r="J29">
            <v>8575770</v>
          </cell>
        </row>
        <row r="30">
          <cell r="J30">
            <v>5127.58</v>
          </cell>
        </row>
        <row r="31">
          <cell r="J31">
            <v>1303.3920000000001</v>
          </cell>
        </row>
        <row r="32">
          <cell r="J32">
            <v>13452060</v>
          </cell>
        </row>
        <row r="33">
          <cell r="B33">
            <v>311</v>
          </cell>
          <cell r="F33">
            <v>530.1</v>
          </cell>
          <cell r="J33">
            <v>41.548999999999999</v>
          </cell>
        </row>
        <row r="34">
          <cell r="C34">
            <v>38.85394909878093</v>
          </cell>
          <cell r="F34">
            <v>10.251798561149876</v>
          </cell>
          <cell r="J34">
            <v>18806.060000000001</v>
          </cell>
        </row>
        <row r="35">
          <cell r="J35">
            <v>53926</v>
          </cell>
        </row>
        <row r="37">
          <cell r="J37">
            <v>6617500</v>
          </cell>
        </row>
        <row r="42">
          <cell r="B42">
            <v>620</v>
          </cell>
          <cell r="E42">
            <v>51</v>
          </cell>
          <cell r="H42">
            <v>22</v>
          </cell>
        </row>
        <row r="43">
          <cell r="C43">
            <v>11.990407673859504</v>
          </cell>
          <cell r="F43">
            <v>0.98630772801102373</v>
          </cell>
          <cell r="H43">
            <v>0.42546607874985337</v>
          </cell>
        </row>
      </sheetData>
      <sheetData sheetId="29">
        <row r="5">
          <cell r="F5">
            <v>0</v>
          </cell>
          <cell r="I5">
            <v>45</v>
          </cell>
        </row>
        <row r="29">
          <cell r="J29">
            <v>8723875</v>
          </cell>
        </row>
        <row r="30">
          <cell r="J30">
            <v>5131.0200000000004</v>
          </cell>
        </row>
        <row r="31">
          <cell r="J31">
            <v>1309.576</v>
          </cell>
        </row>
        <row r="32">
          <cell r="J32">
            <v>13542112</v>
          </cell>
        </row>
        <row r="33">
          <cell r="B33">
            <v>315</v>
          </cell>
          <cell r="F33">
            <v>495.90000000000003</v>
          </cell>
          <cell r="J33">
            <v>41.584600000000002</v>
          </cell>
        </row>
        <row r="34">
          <cell r="C34">
            <v>38.183537676904216</v>
          </cell>
          <cell r="F34">
            <v>9.3052318708422028</v>
          </cell>
          <cell r="J34">
            <v>18812.45</v>
          </cell>
        </row>
        <row r="35">
          <cell r="J35">
            <v>54026</v>
          </cell>
        </row>
        <row r="37">
          <cell r="J37">
            <v>665790</v>
          </cell>
        </row>
        <row r="42">
          <cell r="B42">
            <v>360</v>
          </cell>
          <cell r="E42">
            <v>53</v>
          </cell>
          <cell r="H42">
            <v>33</v>
          </cell>
        </row>
        <row r="43">
          <cell r="C43">
            <v>6.7551592528800022</v>
          </cell>
          <cell r="F43">
            <v>0.99450955667400032</v>
          </cell>
          <cell r="H43">
            <v>0.61922293151400021</v>
          </cell>
        </row>
      </sheetData>
      <sheetData sheetId="30">
        <row r="5">
          <cell r="F5">
            <v>0</v>
          </cell>
          <cell r="I5">
            <v>55</v>
          </cell>
        </row>
        <row r="29">
          <cell r="J29">
            <v>8868700</v>
          </cell>
        </row>
        <row r="30">
          <cell r="J30">
            <v>5134.42</v>
          </cell>
        </row>
        <row r="31">
          <cell r="J31">
            <v>1315.1489999999999</v>
          </cell>
        </row>
        <row r="32">
          <cell r="J32">
            <v>13638925</v>
          </cell>
        </row>
        <row r="33">
          <cell r="B33">
            <v>260</v>
          </cell>
          <cell r="F33">
            <v>427.50000000000006</v>
          </cell>
          <cell r="J33">
            <v>41.597299999999997</v>
          </cell>
        </row>
        <row r="34">
          <cell r="C34">
            <v>36.817346853795051</v>
          </cell>
          <cell r="F34">
            <v>9.3709310431039459</v>
          </cell>
          <cell r="J34">
            <v>18817.919999999998</v>
          </cell>
        </row>
        <row r="35">
          <cell r="J35">
            <v>54108</v>
          </cell>
        </row>
        <row r="37">
          <cell r="J37">
            <v>6697670</v>
          </cell>
        </row>
        <row r="42">
          <cell r="B42">
            <v>300</v>
          </cell>
          <cell r="E42">
            <v>46</v>
          </cell>
          <cell r="H42">
            <v>27</v>
          </cell>
        </row>
        <row r="43">
          <cell r="C43">
            <v>6.5760919600729446</v>
          </cell>
          <cell r="F43">
            <v>1.0083341005445181</v>
          </cell>
          <cell r="H43">
            <v>0.5918482764065649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76</v>
          </cell>
        </row>
        <row r="9">
          <cell r="P9">
            <v>112</v>
          </cell>
        </row>
        <row r="10">
          <cell r="P10">
            <v>8.81</v>
          </cell>
        </row>
        <row r="14">
          <cell r="P14">
            <v>9.69</v>
          </cell>
        </row>
        <row r="23">
          <cell r="P23">
            <v>3.2480000000000002</v>
          </cell>
        </row>
        <row r="29">
          <cell r="P29">
            <v>64.333333333333329</v>
          </cell>
        </row>
        <row r="30">
          <cell r="P30">
            <v>6</v>
          </cell>
        </row>
        <row r="31">
          <cell r="P31">
            <v>127.66666666666667</v>
          </cell>
        </row>
        <row r="32">
          <cell r="P32">
            <v>8.9549999999999983</v>
          </cell>
        </row>
        <row r="33">
          <cell r="P33">
            <v>21.833333333333332</v>
          </cell>
        </row>
        <row r="34">
          <cell r="P34">
            <v>0.10733333333333334</v>
          </cell>
        </row>
        <row r="36">
          <cell r="P36">
            <v>3.7883333333333327</v>
          </cell>
        </row>
      </sheetData>
      <sheetData sheetId="1">
        <row r="7">
          <cell r="P7">
            <v>82</v>
          </cell>
        </row>
        <row r="9">
          <cell r="P9">
            <v>116</v>
          </cell>
        </row>
        <row r="10">
          <cell r="P10">
            <v>8.99</v>
          </cell>
        </row>
        <row r="14">
          <cell r="P14">
            <v>11.5</v>
          </cell>
        </row>
        <row r="23">
          <cell r="P23">
            <v>2.6683333333333334</v>
          </cell>
        </row>
        <row r="29">
          <cell r="P29">
            <v>64.333333333333329</v>
          </cell>
        </row>
        <row r="30">
          <cell r="P30">
            <v>3</v>
          </cell>
        </row>
        <row r="31">
          <cell r="P31">
            <v>127</v>
          </cell>
        </row>
        <row r="32">
          <cell r="P32">
            <v>8.8166666666666664</v>
          </cell>
        </row>
        <row r="33">
          <cell r="P33">
            <v>22.666666666666668</v>
          </cell>
        </row>
        <row r="34">
          <cell r="P34">
            <v>9.799999999999999E-2</v>
          </cell>
        </row>
        <row r="36">
          <cell r="P36">
            <v>4.0316666666666672</v>
          </cell>
        </row>
      </sheetData>
      <sheetData sheetId="2">
        <row r="7">
          <cell r="P7">
            <v>85</v>
          </cell>
        </row>
        <row r="9">
          <cell r="P9">
            <v>115</v>
          </cell>
        </row>
        <row r="10">
          <cell r="P10">
            <v>8.61</v>
          </cell>
        </row>
        <row r="14">
          <cell r="P14">
            <v>11.1</v>
          </cell>
        </row>
        <row r="23">
          <cell r="P23">
            <v>2.1583333333333332</v>
          </cell>
        </row>
        <row r="29">
          <cell r="P29">
            <v>58.333333333333336</v>
          </cell>
        </row>
        <row r="30">
          <cell r="P30">
            <v>3.6666666666666665</v>
          </cell>
        </row>
        <row r="31">
          <cell r="P31">
            <v>127.66666666666667</v>
          </cell>
        </row>
        <row r="32">
          <cell r="P32">
            <v>8.8816666666666659</v>
          </cell>
        </row>
        <row r="33">
          <cell r="P33">
            <v>22</v>
          </cell>
        </row>
        <row r="34">
          <cell r="P34">
            <v>0.11199999999999999</v>
          </cell>
        </row>
        <row r="36">
          <cell r="P36">
            <v>4.0766666666666671</v>
          </cell>
        </row>
      </sheetData>
      <sheetData sheetId="3">
        <row r="7">
          <cell r="P7">
            <v>88</v>
          </cell>
        </row>
        <row r="9">
          <cell r="P9">
            <v>120</v>
          </cell>
        </row>
        <row r="10">
          <cell r="P10">
            <v>8.86</v>
          </cell>
        </row>
        <row r="14">
          <cell r="P14">
            <v>7.98</v>
          </cell>
        </row>
        <row r="23">
          <cell r="P23">
            <v>2.7650000000000001</v>
          </cell>
        </row>
        <row r="29">
          <cell r="P29">
            <v>60.666666666666664</v>
          </cell>
        </row>
        <row r="30">
          <cell r="P30">
            <v>3</v>
          </cell>
        </row>
        <row r="31">
          <cell r="P31">
            <v>127.33333333333333</v>
          </cell>
        </row>
        <row r="32">
          <cell r="P32">
            <v>8.9066666666666663</v>
          </cell>
        </row>
        <row r="33">
          <cell r="P33">
            <v>21.833333333333332</v>
          </cell>
        </row>
        <row r="34">
          <cell r="P34">
            <v>9.8666666666666666E-2</v>
          </cell>
        </row>
        <row r="36">
          <cell r="P36">
            <v>3.9550000000000001</v>
          </cell>
        </row>
      </sheetData>
      <sheetData sheetId="4">
        <row r="7">
          <cell r="P7">
            <v>85</v>
          </cell>
        </row>
        <row r="9">
          <cell r="P9">
            <v>112</v>
          </cell>
        </row>
        <row r="10">
          <cell r="P10">
            <v>8.8219999999999992</v>
          </cell>
        </row>
        <row r="14">
          <cell r="P14">
            <v>12.5</v>
          </cell>
        </row>
        <row r="23">
          <cell r="P23">
            <v>2.3183333333333334</v>
          </cell>
        </row>
        <row r="29">
          <cell r="P29">
            <v>68</v>
          </cell>
        </row>
        <row r="30">
          <cell r="P30">
            <v>2</v>
          </cell>
        </row>
        <row r="31">
          <cell r="P31">
            <v>144.66666666666666</v>
          </cell>
        </row>
        <row r="32">
          <cell r="P32">
            <v>8.5016666666666669</v>
          </cell>
        </row>
        <row r="33">
          <cell r="P33">
            <v>21</v>
          </cell>
        </row>
        <row r="34">
          <cell r="P34">
            <v>6.699999999999999E-2</v>
          </cell>
        </row>
        <row r="36">
          <cell r="P36">
            <v>3.936666666666667</v>
          </cell>
        </row>
      </sheetData>
      <sheetData sheetId="5">
        <row r="7">
          <cell r="P7">
            <v>81</v>
          </cell>
        </row>
        <row r="9">
          <cell r="P9">
            <v>115</v>
          </cell>
        </row>
        <row r="10">
          <cell r="P10">
            <v>8.51</v>
          </cell>
        </row>
        <row r="14">
          <cell r="P14">
            <v>9.49</v>
          </cell>
        </row>
        <row r="23">
          <cell r="P23">
            <v>2.48</v>
          </cell>
        </row>
        <row r="29">
          <cell r="P29">
            <v>69.666666666666671</v>
          </cell>
        </row>
        <row r="30">
          <cell r="P30">
            <v>3</v>
          </cell>
        </row>
        <row r="31">
          <cell r="P31">
            <v>130.66666666666666</v>
          </cell>
        </row>
        <row r="32">
          <cell r="P32">
            <v>8.6466666666666665</v>
          </cell>
        </row>
        <row r="33">
          <cell r="P33">
            <v>21.666666666666668</v>
          </cell>
        </row>
        <row r="34">
          <cell r="P34">
            <v>7.2499999999999995E-2</v>
          </cell>
        </row>
        <row r="36">
          <cell r="P36">
            <v>3.52</v>
          </cell>
        </row>
      </sheetData>
      <sheetData sheetId="6">
        <row r="7">
          <cell r="P7">
            <v>76</v>
          </cell>
        </row>
        <row r="9">
          <cell r="P9">
            <v>120</v>
          </cell>
        </row>
        <row r="10">
          <cell r="P10">
            <v>8.83</v>
          </cell>
        </row>
        <row r="14">
          <cell r="P14">
            <v>8.1999999999999993</v>
          </cell>
        </row>
        <row r="23">
          <cell r="P23">
            <v>2.2183333333333333</v>
          </cell>
        </row>
        <row r="29">
          <cell r="P29">
            <v>65</v>
          </cell>
        </row>
        <row r="30">
          <cell r="P30">
            <v>3.3333333333333335</v>
          </cell>
        </row>
        <row r="31">
          <cell r="P31">
            <v>133.66666666666666</v>
          </cell>
        </row>
        <row r="32">
          <cell r="P32">
            <v>8.4949999999999992</v>
          </cell>
        </row>
        <row r="33">
          <cell r="P33">
            <v>22.166666666666668</v>
          </cell>
        </row>
        <row r="34">
          <cell r="P34">
            <v>7.5166666666666673E-2</v>
          </cell>
        </row>
        <row r="36">
          <cell r="P36">
            <v>4.0641666666666669</v>
          </cell>
        </row>
      </sheetData>
      <sheetData sheetId="7">
        <row r="7">
          <cell r="P7">
            <v>82</v>
          </cell>
        </row>
        <row r="9">
          <cell r="P9">
            <v>103</v>
          </cell>
        </row>
        <row r="10">
          <cell r="P10">
            <v>8.81</v>
          </cell>
        </row>
        <row r="14">
          <cell r="P14">
            <v>6.8</v>
          </cell>
        </row>
        <row r="23">
          <cell r="P23">
            <v>2.6933333333333334</v>
          </cell>
        </row>
        <row r="29">
          <cell r="P29">
            <v>69.333333333333329</v>
          </cell>
        </row>
        <row r="30">
          <cell r="P30">
            <v>1.6666666666666667</v>
          </cell>
        </row>
        <row r="31">
          <cell r="P31">
            <v>131</v>
          </cell>
        </row>
        <row r="32">
          <cell r="P32">
            <v>8.7266666666666683</v>
          </cell>
        </row>
        <row r="33">
          <cell r="P33">
            <v>22</v>
          </cell>
        </row>
        <row r="34">
          <cell r="P34">
            <v>8.5000000000000006E-2</v>
          </cell>
        </row>
        <row r="36">
          <cell r="P36">
            <v>3.5916666666666663</v>
          </cell>
        </row>
      </sheetData>
      <sheetData sheetId="8">
        <row r="7">
          <cell r="P7">
            <v>76</v>
          </cell>
        </row>
        <row r="9">
          <cell r="P9">
            <v>108</v>
          </cell>
        </row>
        <row r="10">
          <cell r="P10">
            <v>8.91</v>
          </cell>
        </row>
        <row r="14">
          <cell r="P14">
            <v>10.199999999999999</v>
          </cell>
        </row>
        <row r="23">
          <cell r="P23">
            <v>2.8483333333333332</v>
          </cell>
        </row>
        <row r="29">
          <cell r="P29">
            <v>65.333333333333329</v>
          </cell>
        </row>
        <row r="30">
          <cell r="P30">
            <v>2.6666666666666665</v>
          </cell>
        </row>
        <row r="31">
          <cell r="P31">
            <v>125.33333333333333</v>
          </cell>
        </row>
        <row r="32">
          <cell r="P32">
            <v>8.67</v>
          </cell>
        </row>
        <row r="33">
          <cell r="P33">
            <v>22.666666666666668</v>
          </cell>
        </row>
        <row r="34">
          <cell r="P34">
            <v>8.266666666666668E-2</v>
          </cell>
        </row>
        <row r="36">
          <cell r="P36">
            <v>3.9774999999999991</v>
          </cell>
        </row>
      </sheetData>
      <sheetData sheetId="9">
        <row r="7">
          <cell r="P7">
            <v>68</v>
          </cell>
        </row>
        <row r="9">
          <cell r="P9">
            <v>100</v>
          </cell>
        </row>
        <row r="10">
          <cell r="P10">
            <v>9.1199999999999992</v>
          </cell>
        </row>
        <row r="14">
          <cell r="P14">
            <v>7.12</v>
          </cell>
        </row>
        <row r="23">
          <cell r="P23">
            <v>2.1233333333333331</v>
          </cell>
        </row>
        <row r="29">
          <cell r="P29">
            <v>63</v>
          </cell>
        </row>
        <row r="30">
          <cell r="P30">
            <v>2.3333333333333335</v>
          </cell>
        </row>
        <row r="31">
          <cell r="P31">
            <v>120</v>
          </cell>
        </row>
        <row r="32">
          <cell r="P32">
            <v>8.65</v>
          </cell>
        </row>
        <row r="33">
          <cell r="P33">
            <v>22</v>
          </cell>
        </row>
        <row r="34">
          <cell r="P34">
            <v>8.8333333333333319E-2</v>
          </cell>
        </row>
        <row r="36">
          <cell r="P36">
            <v>3.649166666666666</v>
          </cell>
        </row>
      </sheetData>
      <sheetData sheetId="10">
        <row r="7">
          <cell r="P7">
            <v>73</v>
          </cell>
        </row>
        <row r="9">
          <cell r="P9">
            <v>118</v>
          </cell>
        </row>
        <row r="10">
          <cell r="P10">
            <v>8.85</v>
          </cell>
        </row>
        <row r="14">
          <cell r="P14">
            <v>7.67</v>
          </cell>
        </row>
        <row r="23">
          <cell r="P23">
            <v>2.5050000000000003</v>
          </cell>
        </row>
        <row r="29">
          <cell r="P29">
            <v>70</v>
          </cell>
        </row>
        <row r="30">
          <cell r="P30">
            <v>1.6666666666666667</v>
          </cell>
        </row>
        <row r="31">
          <cell r="P31">
            <v>135.33333333333334</v>
          </cell>
        </row>
        <row r="32">
          <cell r="P32">
            <v>8.5566666666666666</v>
          </cell>
        </row>
        <row r="33">
          <cell r="P33">
            <v>21.666666666666668</v>
          </cell>
        </row>
        <row r="34">
          <cell r="P34">
            <v>7.0999999999999994E-2</v>
          </cell>
        </row>
        <row r="36">
          <cell r="P36">
            <v>3.7466666666666675</v>
          </cell>
        </row>
      </sheetData>
      <sheetData sheetId="11">
        <row r="7">
          <cell r="P7">
            <v>78</v>
          </cell>
        </row>
        <row r="9">
          <cell r="P9">
            <v>133</v>
          </cell>
        </row>
        <row r="10">
          <cell r="P10">
            <v>8.7799999999999994</v>
          </cell>
        </row>
        <row r="14">
          <cell r="P14">
            <v>9.0500000000000007</v>
          </cell>
        </row>
        <row r="23">
          <cell r="P23">
            <v>2.563333333333333</v>
          </cell>
        </row>
        <row r="29">
          <cell r="P29">
            <v>68.333333333333329</v>
          </cell>
        </row>
        <row r="30">
          <cell r="P30">
            <v>1</v>
          </cell>
        </row>
        <row r="31">
          <cell r="P31">
            <v>130</v>
          </cell>
        </row>
        <row r="32">
          <cell r="P32">
            <v>8.3866666666666667</v>
          </cell>
        </row>
        <row r="33">
          <cell r="P33">
            <v>21.833333333333332</v>
          </cell>
        </row>
        <row r="34">
          <cell r="P34">
            <v>6.6000000000000003E-2</v>
          </cell>
        </row>
        <row r="36">
          <cell r="P36">
            <v>4.1174999999999997</v>
          </cell>
        </row>
      </sheetData>
      <sheetData sheetId="12">
        <row r="7">
          <cell r="P7">
            <v>80</v>
          </cell>
        </row>
        <row r="9">
          <cell r="P9">
            <v>112</v>
          </cell>
        </row>
        <row r="10">
          <cell r="P10">
            <v>8.42</v>
          </cell>
        </row>
        <row r="14">
          <cell r="P14">
            <v>10.1</v>
          </cell>
        </row>
        <row r="23">
          <cell r="P23">
            <v>2.3966666666666665</v>
          </cell>
        </row>
        <row r="29">
          <cell r="P29">
            <v>65.333333333333329</v>
          </cell>
        </row>
        <row r="30">
          <cell r="P30">
            <v>1.6666666666666667</v>
          </cell>
        </row>
        <row r="31">
          <cell r="P31">
            <v>127.33333333333333</v>
          </cell>
        </row>
        <row r="32">
          <cell r="P32">
            <v>8.4050000000000011</v>
          </cell>
        </row>
        <row r="33">
          <cell r="P33">
            <v>22.833333333333332</v>
          </cell>
        </row>
        <row r="34">
          <cell r="P34">
            <v>7.2833333333333347E-2</v>
          </cell>
        </row>
        <row r="36">
          <cell r="P36">
            <v>3.4433333333333334</v>
          </cell>
        </row>
      </sheetData>
      <sheetData sheetId="13">
        <row r="7">
          <cell r="P7">
            <v>78</v>
          </cell>
        </row>
        <row r="9">
          <cell r="P9">
            <v>105</v>
          </cell>
        </row>
        <row r="10">
          <cell r="P10">
            <v>8.4600000000000009</v>
          </cell>
        </row>
        <row r="14">
          <cell r="P14">
            <v>9.4</v>
          </cell>
        </row>
        <row r="23">
          <cell r="P23">
            <v>2.6366666666666667</v>
          </cell>
        </row>
        <row r="29">
          <cell r="P29">
            <v>67.666666666666671</v>
          </cell>
        </row>
        <row r="30">
          <cell r="P30">
            <v>0</v>
          </cell>
        </row>
        <row r="31">
          <cell r="P31">
            <v>145.33333333333334</v>
          </cell>
        </row>
        <row r="32">
          <cell r="P32">
            <v>8.5233333333333334</v>
          </cell>
        </row>
        <row r="33">
          <cell r="P33">
            <v>21.5</v>
          </cell>
        </row>
        <row r="34">
          <cell r="P34">
            <v>0.08</v>
          </cell>
        </row>
        <row r="36">
          <cell r="P36">
            <v>3.8408333333333329</v>
          </cell>
        </row>
      </sheetData>
      <sheetData sheetId="14">
        <row r="7">
          <cell r="P7">
            <v>75</v>
          </cell>
        </row>
        <row r="9">
          <cell r="P9">
            <v>100</v>
          </cell>
        </row>
        <row r="10">
          <cell r="P10">
            <v>8.4600000000000009</v>
          </cell>
        </row>
        <row r="14">
          <cell r="P14">
            <v>9.74</v>
          </cell>
        </row>
        <row r="23">
          <cell r="P23">
            <v>2.6766666666666672</v>
          </cell>
        </row>
        <row r="29">
          <cell r="P29">
            <v>76.333333333333329</v>
          </cell>
        </row>
        <row r="30">
          <cell r="P30">
            <v>5.666666666666667</v>
          </cell>
        </row>
        <row r="31">
          <cell r="P31">
            <v>135</v>
          </cell>
        </row>
        <row r="32">
          <cell r="P32">
            <v>8.75</v>
          </cell>
        </row>
        <row r="33">
          <cell r="P33">
            <v>22.166666666666668</v>
          </cell>
        </row>
        <row r="34">
          <cell r="P34">
            <v>7.4499999999999997E-2</v>
          </cell>
        </row>
        <row r="36">
          <cell r="P36">
            <v>3.94</v>
          </cell>
        </row>
      </sheetData>
      <sheetData sheetId="15">
        <row r="7">
          <cell r="P7">
            <v>77</v>
          </cell>
        </row>
        <row r="9">
          <cell r="P9">
            <v>140</v>
          </cell>
        </row>
        <row r="10">
          <cell r="P10">
            <v>8.48</v>
          </cell>
        </row>
        <row r="14">
          <cell r="P14">
            <v>10.4</v>
          </cell>
        </row>
        <row r="23">
          <cell r="P23">
            <v>2.5833333333333335</v>
          </cell>
        </row>
        <row r="29">
          <cell r="P29">
            <v>72</v>
          </cell>
        </row>
        <row r="30">
          <cell r="P30">
            <v>1</v>
          </cell>
        </row>
        <row r="31">
          <cell r="P31">
            <v>136.66666666666666</v>
          </cell>
        </row>
        <row r="32">
          <cell r="P32">
            <v>8.5133333333333319</v>
          </cell>
        </row>
        <row r="33">
          <cell r="P33">
            <v>22</v>
          </cell>
        </row>
        <row r="34">
          <cell r="P34">
            <v>8.0666666666666664E-2</v>
          </cell>
        </row>
        <row r="36">
          <cell r="P36">
            <v>3.2766666666666668</v>
          </cell>
        </row>
      </sheetData>
      <sheetData sheetId="16">
        <row r="7">
          <cell r="P7">
            <v>77</v>
          </cell>
        </row>
        <row r="9">
          <cell r="P9">
            <v>109</v>
          </cell>
        </row>
        <row r="10">
          <cell r="P10">
            <v>8.74</v>
          </cell>
        </row>
        <row r="14">
          <cell r="P14">
            <v>9.83</v>
          </cell>
        </row>
        <row r="23">
          <cell r="P23">
            <v>2.6733333333333333</v>
          </cell>
        </row>
        <row r="29">
          <cell r="P29">
            <v>71.333333333333329</v>
          </cell>
        </row>
        <row r="30">
          <cell r="P30">
            <v>3</v>
          </cell>
        </row>
        <row r="31">
          <cell r="P31">
            <v>130</v>
          </cell>
        </row>
        <row r="32">
          <cell r="P32">
            <v>8.7133333333333329</v>
          </cell>
        </row>
        <row r="33">
          <cell r="P33">
            <v>21.5</v>
          </cell>
        </row>
        <row r="34">
          <cell r="P34">
            <v>9.9833333333333329E-2</v>
          </cell>
        </row>
        <row r="36">
          <cell r="P36">
            <v>4.2383333333333333</v>
          </cell>
        </row>
      </sheetData>
      <sheetData sheetId="17">
        <row r="7">
          <cell r="P7">
            <v>81</v>
          </cell>
        </row>
        <row r="9">
          <cell r="P9">
            <v>120</v>
          </cell>
        </row>
        <row r="10">
          <cell r="P10">
            <v>8.2799999999999994</v>
          </cell>
        </row>
        <row r="14">
          <cell r="P14">
            <v>11.7</v>
          </cell>
        </row>
        <row r="23">
          <cell r="P23">
            <v>2.5133333333333332</v>
          </cell>
        </row>
        <row r="29">
          <cell r="P29">
            <v>66</v>
          </cell>
        </row>
        <row r="30">
          <cell r="P30">
            <v>1.3333333333333333</v>
          </cell>
        </row>
        <row r="31">
          <cell r="P31">
            <v>132</v>
          </cell>
        </row>
        <row r="32">
          <cell r="P32">
            <v>8.31</v>
          </cell>
        </row>
        <row r="33">
          <cell r="P33">
            <v>21.333333333333332</v>
          </cell>
        </row>
        <row r="34">
          <cell r="P34">
            <v>0.10266666666666667</v>
          </cell>
        </row>
        <row r="36">
          <cell r="P36">
            <v>3.8458333333333337</v>
          </cell>
        </row>
      </sheetData>
      <sheetData sheetId="18">
        <row r="7">
          <cell r="P7">
            <v>80</v>
          </cell>
        </row>
        <row r="9">
          <cell r="P9">
            <v>110</v>
          </cell>
        </row>
        <row r="10">
          <cell r="P10">
            <v>8.43</v>
          </cell>
        </row>
        <row r="14">
          <cell r="P14">
            <v>8.73</v>
          </cell>
        </row>
        <row r="23">
          <cell r="P23">
            <v>2.5766666666666667</v>
          </cell>
        </row>
        <row r="29">
          <cell r="P29">
            <v>55.666666666666664</v>
          </cell>
        </row>
        <row r="30">
          <cell r="P30">
            <v>1.3333333333333333</v>
          </cell>
        </row>
        <row r="31">
          <cell r="P31">
            <v>133.66666666666666</v>
          </cell>
        </row>
        <row r="32">
          <cell r="P32">
            <v>8.5116666666666685</v>
          </cell>
        </row>
        <row r="33">
          <cell r="P33">
            <v>20.833333333333332</v>
          </cell>
        </row>
        <row r="34">
          <cell r="P34">
            <v>0.10133333333333333</v>
          </cell>
        </row>
        <row r="36">
          <cell r="P36">
            <v>4.5983333333333336</v>
          </cell>
        </row>
      </sheetData>
      <sheetData sheetId="19">
        <row r="7">
          <cell r="P7">
            <v>84</v>
          </cell>
        </row>
        <row r="9">
          <cell r="P9">
            <v>138</v>
          </cell>
        </row>
        <row r="10">
          <cell r="P10">
            <v>8.33</v>
          </cell>
        </row>
        <row r="14">
          <cell r="P14">
            <v>16.899999999999999</v>
          </cell>
        </row>
        <row r="23">
          <cell r="P23">
            <v>2.7783333333333329</v>
          </cell>
        </row>
        <row r="29">
          <cell r="P29">
            <v>69</v>
          </cell>
        </row>
        <row r="30">
          <cell r="P30">
            <v>4</v>
          </cell>
        </row>
        <row r="31">
          <cell r="P31">
            <v>136.33333333333334</v>
          </cell>
        </row>
        <row r="32">
          <cell r="P32">
            <v>8.6600000000000019</v>
          </cell>
        </row>
        <row r="33">
          <cell r="P33">
            <v>21.166666666666668</v>
          </cell>
        </row>
        <row r="34">
          <cell r="P34">
            <v>7.9000000000000001E-2</v>
          </cell>
        </row>
        <row r="36">
          <cell r="P36">
            <v>3.5549999999999997</v>
          </cell>
        </row>
      </sheetData>
      <sheetData sheetId="20">
        <row r="7">
          <cell r="P7">
            <v>82</v>
          </cell>
        </row>
        <row r="9">
          <cell r="P9">
            <v>136</v>
          </cell>
        </row>
        <row r="10">
          <cell r="P10">
            <v>8.39</v>
          </cell>
        </row>
        <row r="23">
          <cell r="P23">
            <v>2.17</v>
          </cell>
        </row>
        <row r="29">
          <cell r="P29">
            <v>67.333333333333329</v>
          </cell>
        </row>
        <row r="30">
          <cell r="P30">
            <v>1.3333333333333333</v>
          </cell>
        </row>
        <row r="31">
          <cell r="P31">
            <v>123.66666666666667</v>
          </cell>
        </row>
        <row r="32">
          <cell r="P32">
            <v>8.27</v>
          </cell>
        </row>
        <row r="33">
          <cell r="P33">
            <v>21.333333333333332</v>
          </cell>
        </row>
        <row r="34">
          <cell r="P34">
            <v>8.6833333333333332E-2</v>
          </cell>
        </row>
        <row r="36">
          <cell r="P36">
            <v>4.0824999999999996</v>
          </cell>
        </row>
      </sheetData>
      <sheetData sheetId="21">
        <row r="7">
          <cell r="P7">
            <v>85</v>
          </cell>
        </row>
        <row r="9">
          <cell r="P9">
            <v>120</v>
          </cell>
        </row>
        <row r="10">
          <cell r="P10">
            <v>8.41</v>
          </cell>
        </row>
        <row r="14">
          <cell r="P14">
            <v>11.9</v>
          </cell>
        </row>
        <row r="23">
          <cell r="P23">
            <v>2.5716666666666668</v>
          </cell>
        </row>
        <row r="29">
          <cell r="P29">
            <v>68.666666666666671</v>
          </cell>
        </row>
        <row r="30">
          <cell r="P30">
            <v>0.66666666666666663</v>
          </cell>
        </row>
        <row r="31">
          <cell r="P31">
            <v>130.33333333333334</v>
          </cell>
        </row>
        <row r="32">
          <cell r="P32">
            <v>8.6116666666666664</v>
          </cell>
        </row>
        <row r="33">
          <cell r="P33">
            <v>21.333333333333332</v>
          </cell>
        </row>
        <row r="34">
          <cell r="P34">
            <v>8.5500000000000007E-2</v>
          </cell>
        </row>
        <row r="36">
          <cell r="P36">
            <v>3.730833333333333</v>
          </cell>
        </row>
      </sheetData>
      <sheetData sheetId="22">
        <row r="7">
          <cell r="P7">
            <v>84</v>
          </cell>
        </row>
        <row r="9">
          <cell r="P9">
            <v>130</v>
          </cell>
        </row>
        <row r="10">
          <cell r="P10">
            <v>8.15</v>
          </cell>
        </row>
        <row r="14">
          <cell r="P14">
            <v>14.2</v>
          </cell>
        </row>
        <row r="23">
          <cell r="P23">
            <v>2.0016666666666665</v>
          </cell>
        </row>
        <row r="29">
          <cell r="P29">
            <v>80.333333333333329</v>
          </cell>
        </row>
        <row r="30">
          <cell r="P30">
            <v>1.6666666666666667</v>
          </cell>
        </row>
        <row r="31">
          <cell r="P31">
            <v>138.66666666666666</v>
          </cell>
        </row>
        <row r="32">
          <cell r="P32">
            <v>8.4240000000000013</v>
          </cell>
        </row>
        <row r="33">
          <cell r="P33">
            <v>21.833333333333332</v>
          </cell>
        </row>
        <row r="34">
          <cell r="P34">
            <v>7.6499999999999999E-2</v>
          </cell>
        </row>
        <row r="36">
          <cell r="P36">
            <v>3.0075000000000003</v>
          </cell>
        </row>
      </sheetData>
      <sheetData sheetId="23">
        <row r="7">
          <cell r="P7">
            <v>80</v>
          </cell>
        </row>
        <row r="9">
          <cell r="P9">
            <v>110</v>
          </cell>
        </row>
        <row r="10">
          <cell r="P10">
            <v>8.42</v>
          </cell>
        </row>
        <row r="14">
          <cell r="P14">
            <v>11.8</v>
          </cell>
        </row>
        <row r="23">
          <cell r="P23">
            <v>1.9800000000000002</v>
          </cell>
        </row>
        <row r="29">
          <cell r="P29">
            <v>66.666666666666671</v>
          </cell>
        </row>
        <row r="30">
          <cell r="P30">
            <v>5</v>
          </cell>
        </row>
        <row r="31">
          <cell r="P31">
            <v>133.66666666666666</v>
          </cell>
        </row>
        <row r="32">
          <cell r="P32">
            <v>8.7783333333333307</v>
          </cell>
        </row>
        <row r="33">
          <cell r="P33">
            <v>21.166666666666668</v>
          </cell>
        </row>
        <row r="34">
          <cell r="P34">
            <v>6.5500000000000003E-2</v>
          </cell>
        </row>
        <row r="36">
          <cell r="P36">
            <v>4.1541666666666668</v>
          </cell>
        </row>
      </sheetData>
      <sheetData sheetId="24">
        <row r="7">
          <cell r="P7">
            <v>79</v>
          </cell>
        </row>
        <row r="9">
          <cell r="P9">
            <v>110</v>
          </cell>
        </row>
        <row r="10">
          <cell r="P10">
            <v>8.64</v>
          </cell>
        </row>
        <row r="14">
          <cell r="P14">
            <v>8.4700000000000006</v>
          </cell>
        </row>
        <row r="23">
          <cell r="P23">
            <v>1.9650000000000001</v>
          </cell>
        </row>
        <row r="30">
          <cell r="P30">
            <v>3.3333333333333335</v>
          </cell>
        </row>
        <row r="31">
          <cell r="P31">
            <v>131.33333333333334</v>
          </cell>
        </row>
        <row r="32">
          <cell r="P32">
            <v>8.8983333333333334</v>
          </cell>
        </row>
        <row r="33">
          <cell r="P33">
            <v>20.666666666666668</v>
          </cell>
        </row>
        <row r="34">
          <cell r="P34">
            <v>0.12083333333333333</v>
          </cell>
        </row>
        <row r="36">
          <cell r="P36">
            <v>3.6233333333333335</v>
          </cell>
        </row>
      </sheetData>
      <sheetData sheetId="25">
        <row r="7">
          <cell r="P7">
            <v>80</v>
          </cell>
        </row>
        <row r="9">
          <cell r="P9">
            <v>120</v>
          </cell>
        </row>
        <row r="10">
          <cell r="P10">
            <v>8.2799999999999994</v>
          </cell>
        </row>
        <row r="14">
          <cell r="P14">
            <v>14.4</v>
          </cell>
        </row>
        <row r="23">
          <cell r="P23">
            <v>2.1550000000000002</v>
          </cell>
        </row>
        <row r="29">
          <cell r="P29">
            <v>66.5</v>
          </cell>
        </row>
        <row r="30">
          <cell r="P30">
            <v>6</v>
          </cell>
        </row>
        <row r="31">
          <cell r="P31">
            <v>127</v>
          </cell>
        </row>
        <row r="32">
          <cell r="P32">
            <v>8.9250000000000007</v>
          </cell>
        </row>
        <row r="33">
          <cell r="P33">
            <v>20.25</v>
          </cell>
        </row>
        <row r="34">
          <cell r="P34">
            <v>0.11649999999999999</v>
          </cell>
        </row>
        <row r="36">
          <cell r="P36">
            <v>4.0274999999999999</v>
          </cell>
        </row>
      </sheetData>
      <sheetData sheetId="26">
        <row r="7">
          <cell r="P7">
            <v>85</v>
          </cell>
        </row>
        <row r="9">
          <cell r="P9">
            <v>110</v>
          </cell>
        </row>
        <row r="10">
          <cell r="P10">
            <v>8.39</v>
          </cell>
        </row>
        <row r="14">
          <cell r="P14">
            <v>4.13</v>
          </cell>
        </row>
        <row r="23">
          <cell r="P23">
            <v>2.313333333333333</v>
          </cell>
        </row>
        <row r="29">
          <cell r="P29">
            <v>62</v>
          </cell>
        </row>
        <row r="30">
          <cell r="P30">
            <v>6.666666666666667</v>
          </cell>
        </row>
        <row r="31">
          <cell r="P31">
            <v>118.66666666666667</v>
          </cell>
        </row>
        <row r="32">
          <cell r="P32">
            <v>9.0350000000000001</v>
          </cell>
        </row>
        <row r="33">
          <cell r="P33">
            <v>18.666666666666668</v>
          </cell>
        </row>
        <row r="34">
          <cell r="P34">
            <v>0.112</v>
          </cell>
        </row>
        <row r="36">
          <cell r="P36">
            <v>3.9291666666666671</v>
          </cell>
        </row>
      </sheetData>
      <sheetData sheetId="27">
        <row r="7">
          <cell r="P7">
            <v>84</v>
          </cell>
        </row>
        <row r="9">
          <cell r="P9">
            <v>128</v>
          </cell>
        </row>
        <row r="10">
          <cell r="P10">
            <v>8.41</v>
          </cell>
        </row>
        <row r="14">
          <cell r="P14">
            <v>137</v>
          </cell>
        </row>
        <row r="23">
          <cell r="P23">
            <v>2.0083333333333333</v>
          </cell>
        </row>
        <row r="29">
          <cell r="P29">
            <v>64</v>
          </cell>
        </row>
        <row r="30">
          <cell r="P30">
            <v>3</v>
          </cell>
        </row>
        <row r="31">
          <cell r="P31">
            <v>125.66666666666667</v>
          </cell>
        </row>
        <row r="32">
          <cell r="P32">
            <v>8.8633333333333333</v>
          </cell>
        </row>
        <row r="33">
          <cell r="P33">
            <v>17.666666666666668</v>
          </cell>
        </row>
        <row r="34">
          <cell r="P34">
            <v>9.6499999999999989E-2</v>
          </cell>
        </row>
        <row r="36">
          <cell r="P36">
            <v>3.6950000000000003</v>
          </cell>
        </row>
      </sheetData>
      <sheetData sheetId="28">
        <row r="7">
          <cell r="P7">
            <v>84</v>
          </cell>
        </row>
        <row r="9">
          <cell r="P9">
            <v>112</v>
          </cell>
        </row>
        <row r="10">
          <cell r="P10">
            <v>8.4600000000000009</v>
          </cell>
        </row>
        <row r="14">
          <cell r="P14">
            <v>16</v>
          </cell>
        </row>
        <row r="23">
          <cell r="P23">
            <v>2.65</v>
          </cell>
        </row>
        <row r="29">
          <cell r="P29">
            <v>66.666666666666671</v>
          </cell>
        </row>
        <row r="30">
          <cell r="P30">
            <v>4.333333333333333</v>
          </cell>
        </row>
        <row r="31">
          <cell r="P31">
            <v>122</v>
          </cell>
        </row>
        <row r="32">
          <cell r="P32">
            <v>9.2233333333333327</v>
          </cell>
        </row>
        <row r="33">
          <cell r="P33">
            <v>17.166666666666668</v>
          </cell>
        </row>
        <row r="34">
          <cell r="P34">
            <v>0.1285</v>
          </cell>
        </row>
        <row r="36">
          <cell r="P36">
            <v>3.9141666666666661</v>
          </cell>
        </row>
      </sheetData>
      <sheetData sheetId="29">
        <row r="7">
          <cell r="P7">
            <v>85</v>
          </cell>
        </row>
        <row r="9">
          <cell r="P9">
            <v>115</v>
          </cell>
        </row>
        <row r="10">
          <cell r="P10">
            <v>8.41</v>
          </cell>
        </row>
        <row r="14">
          <cell r="P14">
            <v>15.5</v>
          </cell>
        </row>
        <row r="23">
          <cell r="P23">
            <v>2.0116666666666667</v>
          </cell>
        </row>
        <row r="29">
          <cell r="P29">
            <v>71.333333333333329</v>
          </cell>
        </row>
        <row r="30">
          <cell r="P30">
            <v>0</v>
          </cell>
        </row>
        <row r="31">
          <cell r="P31">
            <v>135</v>
          </cell>
        </row>
        <row r="32">
          <cell r="P32">
            <v>8.7550000000000008</v>
          </cell>
        </row>
        <row r="33">
          <cell r="P33">
            <v>16.666666666666668</v>
          </cell>
        </row>
        <row r="34">
          <cell r="P34">
            <v>0.11566666666666665</v>
          </cell>
        </row>
        <row r="36">
          <cell r="P36">
            <v>3.9333333333333331</v>
          </cell>
        </row>
      </sheetData>
      <sheetData sheetId="30">
        <row r="7">
          <cell r="P7">
            <v>90</v>
          </cell>
        </row>
        <row r="9">
          <cell r="P9">
            <v>115</v>
          </cell>
        </row>
        <row r="10">
          <cell r="P10">
            <v>8.42</v>
          </cell>
        </row>
        <row r="14">
          <cell r="P14">
            <v>14.4</v>
          </cell>
        </row>
        <row r="23">
          <cell r="P23">
            <v>2.2383333333333337</v>
          </cell>
        </row>
        <row r="29">
          <cell r="P29">
            <v>72.666666666666671</v>
          </cell>
        </row>
        <row r="30">
          <cell r="P30">
            <v>3.3333333333333335</v>
          </cell>
        </row>
        <row r="31">
          <cell r="P31">
            <v>129</v>
          </cell>
        </row>
        <row r="32">
          <cell r="P32">
            <v>8.7916666666666661</v>
          </cell>
        </row>
        <row r="33">
          <cell r="P33">
            <v>17.166666666666668</v>
          </cell>
        </row>
        <row r="34">
          <cell r="P34">
            <v>0.24483333333333335</v>
          </cell>
        </row>
        <row r="36">
          <cell r="P36">
            <v>3.9524999999999992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Q5" sqref="Q5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4" t="s">
        <v>26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</row>
    <row r="2" spans="1:20" x14ac:dyDescent="0.2">
      <c r="A2" s="355" t="s">
        <v>25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1:20" ht="18" customHeight="1" thickBot="1" x14ac:dyDescent="0.3">
      <c r="A3" s="346"/>
      <c r="B3" s="346"/>
      <c r="C3" s="141"/>
      <c r="K3" s="158"/>
      <c r="M3" s="158"/>
      <c r="N3" s="352" t="s">
        <v>122</v>
      </c>
      <c r="O3" s="353"/>
      <c r="P3" s="353"/>
      <c r="Q3" s="313"/>
      <c r="R3" s="350"/>
      <c r="S3" s="350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18619.599999999999</v>
      </c>
      <c r="C5" s="8"/>
      <c r="D5" s="5">
        <v>9665254</v>
      </c>
      <c r="E5" s="8"/>
      <c r="F5" s="227">
        <v>40.982999999999997</v>
      </c>
      <c r="G5" s="8"/>
      <c r="H5" s="7">
        <v>51268</v>
      </c>
      <c r="I5" s="8"/>
      <c r="J5" s="7">
        <v>4589172</v>
      </c>
      <c r="K5" s="8"/>
      <c r="L5" s="8">
        <v>1111.9269999999999</v>
      </c>
      <c r="M5" s="8"/>
      <c r="N5" s="278"/>
      <c r="O5" s="279"/>
      <c r="P5" s="280"/>
      <c r="Q5" s="278">
        <v>5028.57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18625.080000000002</v>
      </c>
      <c r="C6" s="6">
        <f>IF(ISBLANK(Pumpage!B6),"",(B6-B5))</f>
        <v>5.4800000000032014</v>
      </c>
      <c r="D6" s="276">
        <f>'[1]1'!$J$32</f>
        <v>9665254</v>
      </c>
      <c r="E6" s="6">
        <f t="shared" ref="E6:E36" si="0">IF(ISBLANK(D6),"",(D6-D5)/1000000)</f>
        <v>0</v>
      </c>
      <c r="F6" s="277">
        <f>'[1]1'!$J$33</f>
        <v>40.999400000000001</v>
      </c>
      <c r="G6" s="6">
        <f t="shared" ref="G6:G19" si="1">IF(ISBLANK(F6),"",(F6-F5))</f>
        <v>1.6400000000004411E-2</v>
      </c>
      <c r="H6" s="276">
        <f>'[1]1'!$J$35</f>
        <v>51268</v>
      </c>
      <c r="I6" s="6">
        <f t="shared" ref="I6:I36" si="2">IF(ISBLANK(H6),"",(H6-H5)*1000/1000000)</f>
        <v>0</v>
      </c>
      <c r="J6" s="276">
        <f>'[1]1'!$J$29</f>
        <v>4717788</v>
      </c>
      <c r="K6" s="6">
        <f t="shared" ref="K6:K36" si="3">IF(ISBLANK(J6),"",(J6-J5)/1000000)</f>
        <v>0.12861600000000001</v>
      </c>
      <c r="L6" s="275">
        <f>'[1]1'!$J$31</f>
        <v>1117.9839999999999</v>
      </c>
      <c r="M6" s="6">
        <f t="shared" ref="M6:M36" si="4">IF(ISBLANK(L6),"",(L6-L5))</f>
        <v>6.0570000000000164</v>
      </c>
      <c r="N6" s="282">
        <v>732.14</v>
      </c>
      <c r="O6" s="283">
        <v>23908</v>
      </c>
      <c r="P6" s="331">
        <v>537.03</v>
      </c>
      <c r="Q6" s="331">
        <f>'[1]1'!$J$30</f>
        <v>5031.8900000000003</v>
      </c>
      <c r="R6" s="319">
        <v>3.32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18632.849999999999</v>
      </c>
      <c r="C7" s="6">
        <f t="shared" ref="C7:C36" si="5">IF(ISBLANK(B7),"",(B7-B6))</f>
        <v>7.7699999999967986</v>
      </c>
      <c r="D7" s="276">
        <f>'[1]2'!$J$32</f>
        <v>9936824</v>
      </c>
      <c r="E7" s="6">
        <f t="shared" si="0"/>
        <v>0.27156999999999998</v>
      </c>
      <c r="F7" s="277">
        <f>'[1]2'!$J$33</f>
        <v>41.057499999999997</v>
      </c>
      <c r="G7" s="6">
        <f t="shared" si="1"/>
        <v>5.8099999999996044E-2</v>
      </c>
      <c r="H7" s="276">
        <f>'[1]2'!$J$35</f>
        <v>51558</v>
      </c>
      <c r="I7" s="6">
        <f t="shared" si="2"/>
        <v>0.28999999999999998</v>
      </c>
      <c r="J7" s="276">
        <f>'[1]2'!$J$29</f>
        <v>4851056</v>
      </c>
      <c r="K7" s="6">
        <f t="shared" si="3"/>
        <v>0.133268</v>
      </c>
      <c r="L7" s="275">
        <f>'[1]2'!$J$31</f>
        <v>1125.6859999999999</v>
      </c>
      <c r="M7" s="6">
        <f t="shared" si="4"/>
        <v>7.7019999999999982</v>
      </c>
      <c r="N7" s="282">
        <v>732.11</v>
      </c>
      <c r="O7" s="283">
        <v>23862</v>
      </c>
      <c r="P7" s="331">
        <v>537</v>
      </c>
      <c r="Q7" s="331">
        <f>'[1]2'!$J$30</f>
        <v>5035.33</v>
      </c>
      <c r="R7" s="319">
        <f t="shared" ref="R7:R36" si="6">IF(ISBLANK(Q7),"",(Q7-Q6))</f>
        <v>3.4399999999995998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18638.62</v>
      </c>
      <c r="C8" s="6">
        <f t="shared" si="5"/>
        <v>5.7700000000004366</v>
      </c>
      <c r="D8" s="276">
        <f>'[1]3'!$J$32</f>
        <v>10277296.300000001</v>
      </c>
      <c r="E8" s="6">
        <f t="shared" si="0"/>
        <v>0.34047230000000073</v>
      </c>
      <c r="F8" s="277">
        <f>'[1]3'!$J$33</f>
        <v>41.0578</v>
      </c>
      <c r="G8" s="6">
        <f t="shared" si="1"/>
        <v>3.0000000000285354E-4</v>
      </c>
      <c r="H8" s="276">
        <f>'[1]3'!$J$35</f>
        <v>51684</v>
      </c>
      <c r="I8" s="6">
        <f t="shared" si="2"/>
        <v>0.126</v>
      </c>
      <c r="J8" s="276">
        <f>'[1]3'!$J$29</f>
        <v>4976500</v>
      </c>
      <c r="K8" s="6">
        <f t="shared" si="3"/>
        <v>0.125444</v>
      </c>
      <c r="L8" s="275">
        <f>'[1]3'!$J$31</f>
        <v>1131.749</v>
      </c>
      <c r="M8" s="6">
        <f t="shared" si="4"/>
        <v>6.0630000000001019</v>
      </c>
      <c r="N8" s="282">
        <v>732.08</v>
      </c>
      <c r="O8" s="283">
        <v>23816</v>
      </c>
      <c r="P8" s="331">
        <v>536.96</v>
      </c>
      <c r="Q8" s="331">
        <f>'[1]3'!$J$30</f>
        <v>5038.72</v>
      </c>
      <c r="R8" s="319">
        <f t="shared" si="6"/>
        <v>3.3900000000003274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18645.8</v>
      </c>
      <c r="C9" s="6">
        <f t="shared" si="5"/>
        <v>7.180000000000291</v>
      </c>
      <c r="D9" s="276">
        <f>'[1]4'!$J$32</f>
        <v>10277296.300000001</v>
      </c>
      <c r="E9" s="6">
        <f t="shared" si="0"/>
        <v>0</v>
      </c>
      <c r="F9" s="277">
        <f>'[1]4'!$J$33</f>
        <v>41.086100000000002</v>
      </c>
      <c r="G9" s="6">
        <f t="shared" si="1"/>
        <v>2.8300000000001546E-2</v>
      </c>
      <c r="H9" s="276">
        <f>'[1]4'!$J$35</f>
        <v>51684</v>
      </c>
      <c r="I9" s="6">
        <f t="shared" si="2"/>
        <v>0</v>
      </c>
      <c r="J9" s="276">
        <f>'[1]4'!$J$29</f>
        <v>5108888</v>
      </c>
      <c r="K9" s="6">
        <f t="shared" si="3"/>
        <v>0.13238800000000001</v>
      </c>
      <c r="L9" s="275">
        <f>'[1]4'!$J$31</f>
        <v>1138.7059999999999</v>
      </c>
      <c r="M9" s="6">
        <f t="shared" si="4"/>
        <v>6.9569999999998799</v>
      </c>
      <c r="N9" s="282">
        <v>732.07</v>
      </c>
      <c r="O9" s="283">
        <v>23801</v>
      </c>
      <c r="P9" s="331">
        <v>536.95000000000005</v>
      </c>
      <c r="Q9" s="331">
        <f>'[1]4'!$J$30</f>
        <v>5042.13</v>
      </c>
      <c r="R9" s="319">
        <f t="shared" si="6"/>
        <v>3.4099999999998545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18652.5</v>
      </c>
      <c r="C10" s="6">
        <f t="shared" si="5"/>
        <v>6.7000000000007276</v>
      </c>
      <c r="D10" s="276">
        <f>'[1]5'!$J$32</f>
        <v>10277297.4</v>
      </c>
      <c r="E10" s="6">
        <f t="shared" si="0"/>
        <v>1.0999999996274709E-6</v>
      </c>
      <c r="F10" s="277">
        <f>'[1]5'!$J$33</f>
        <v>41.086599999999997</v>
      </c>
      <c r="G10" s="6">
        <f t="shared" si="1"/>
        <v>4.99999999995282E-4</v>
      </c>
      <c r="H10" s="276">
        <f>'[1]5'!$J$35</f>
        <v>51793</v>
      </c>
      <c r="I10" s="6">
        <f t="shared" si="2"/>
        <v>0.109</v>
      </c>
      <c r="J10" s="276">
        <f>'[1]5'!$J$29</f>
        <v>5240200</v>
      </c>
      <c r="K10" s="6">
        <f t="shared" si="3"/>
        <v>0.13131200000000001</v>
      </c>
      <c r="L10" s="275">
        <f>'[1]5'!$J$31</f>
        <v>1145.8050000000001</v>
      </c>
      <c r="M10" s="6">
        <f t="shared" si="4"/>
        <v>7.0990000000001601</v>
      </c>
      <c r="N10" s="282">
        <v>732.04</v>
      </c>
      <c r="O10" s="283">
        <v>23755</v>
      </c>
      <c r="P10" s="331">
        <v>536.91999999999996</v>
      </c>
      <c r="Q10" s="331">
        <f>'[1]5'!$J$30</f>
        <v>5045.5200000000004</v>
      </c>
      <c r="R10" s="319">
        <f t="shared" si="6"/>
        <v>3.3900000000003274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18659.59</v>
      </c>
      <c r="C11" s="6">
        <f t="shared" si="5"/>
        <v>7.0900000000001455</v>
      </c>
      <c r="D11" s="276">
        <f>'[1]6'!$J$32</f>
        <v>10397849</v>
      </c>
      <c r="E11" s="6">
        <f>IF(ISBLANK(D11),"",(D11-D10)/1000000)</f>
        <v>0.12055159999999963</v>
      </c>
      <c r="F11" s="277">
        <f>'[1]6'!$J$33</f>
        <v>41.0869</v>
      </c>
      <c r="G11" s="6">
        <f t="shared" si="1"/>
        <v>3.0000000000285354E-4</v>
      </c>
      <c r="H11" s="276">
        <f>'[1]6'!$J$35</f>
        <v>51883</v>
      </c>
      <c r="I11" s="6">
        <f t="shared" si="2"/>
        <v>0.09</v>
      </c>
      <c r="J11" s="276">
        <f>'[1]6'!$J$29</f>
        <v>5373650</v>
      </c>
      <c r="K11" s="6">
        <f t="shared" si="3"/>
        <v>0.13345000000000001</v>
      </c>
      <c r="L11" s="275">
        <f>'[1]6'!$J$31</f>
        <v>1152.98</v>
      </c>
      <c r="M11" s="6">
        <f t="shared" si="4"/>
        <v>7.1749999999999545</v>
      </c>
      <c r="N11" s="282">
        <v>732.02</v>
      </c>
      <c r="O11" s="283">
        <v>23725</v>
      </c>
      <c r="P11" s="331">
        <v>536.9</v>
      </c>
      <c r="Q11" s="331">
        <f>'[1]6'!$J$30</f>
        <v>5048.8999999999996</v>
      </c>
      <c r="R11" s="319">
        <f t="shared" si="6"/>
        <v>3.3799999999991996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18666.759999999998</v>
      </c>
      <c r="C12" s="6">
        <f>IF(ISBLANK(B12),"",(B12-B11))</f>
        <v>7.1699999999982538</v>
      </c>
      <c r="D12" s="276">
        <f>'[1]7'!$J$32</f>
        <v>10683879.6</v>
      </c>
      <c r="E12" s="6">
        <f t="shared" si="0"/>
        <v>0.28603059999999964</v>
      </c>
      <c r="F12" s="277">
        <f>'[1]7'!$J$33</f>
        <v>41.1145</v>
      </c>
      <c r="G12" s="6">
        <f t="shared" si="1"/>
        <v>2.7599999999999625E-2</v>
      </c>
      <c r="H12" s="276">
        <f>'[1]7'!$J$35</f>
        <v>52018</v>
      </c>
      <c r="I12" s="6">
        <f t="shared" si="2"/>
        <v>0.13500000000000001</v>
      </c>
      <c r="J12" s="276">
        <f>'[1]7'!$J$29</f>
        <v>5507985</v>
      </c>
      <c r="K12" s="6">
        <f t="shared" si="3"/>
        <v>0.13433500000000001</v>
      </c>
      <c r="L12" s="275">
        <f>'[1]7'!$J$31</f>
        <v>1160.4159999999999</v>
      </c>
      <c r="M12" s="6">
        <f t="shared" si="4"/>
        <v>7.4359999999999218</v>
      </c>
      <c r="N12" s="282">
        <v>732.01</v>
      </c>
      <c r="O12" s="283">
        <v>23710</v>
      </c>
      <c r="P12" s="331">
        <v>536.89</v>
      </c>
      <c r="Q12" s="331">
        <f>'[1]7'!$J$30</f>
        <v>5052.34</v>
      </c>
      <c r="R12" s="319">
        <f t="shared" si="6"/>
        <v>3.4400000000005093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18673.560000000001</v>
      </c>
      <c r="C13" s="6">
        <f t="shared" si="5"/>
        <v>6.8000000000029104</v>
      </c>
      <c r="D13" s="276">
        <f>'[1]8'!$J$32</f>
        <v>10683879.6</v>
      </c>
      <c r="E13" s="6">
        <f t="shared" si="0"/>
        <v>0</v>
      </c>
      <c r="F13" s="277">
        <f>'[1]8'!$J$33</f>
        <v>41.1601</v>
      </c>
      <c r="G13" s="6">
        <f t="shared" si="1"/>
        <v>4.5600000000000307E-2</v>
      </c>
      <c r="H13" s="276">
        <f>'[1]8'!$J$35</f>
        <v>52018</v>
      </c>
      <c r="I13" s="6">
        <f t="shared" si="2"/>
        <v>0</v>
      </c>
      <c r="J13" s="276">
        <f>'[1]8'!$J$29</f>
        <v>5639623</v>
      </c>
      <c r="K13" s="6">
        <f t="shared" si="3"/>
        <v>0.13163800000000001</v>
      </c>
      <c r="L13" s="275">
        <f>'[1]8'!$J$31</f>
        <v>1167.134</v>
      </c>
      <c r="M13" s="6">
        <f t="shared" si="4"/>
        <v>6.7180000000000746</v>
      </c>
      <c r="N13" s="282">
        <v>731.99</v>
      </c>
      <c r="O13" s="283">
        <v>23679</v>
      </c>
      <c r="P13" s="331">
        <v>536.88</v>
      </c>
      <c r="Q13" s="331">
        <f>'[1]8'!$J$30</f>
        <v>5055.74</v>
      </c>
      <c r="R13" s="319">
        <f t="shared" si="6"/>
        <v>3.3999999999996362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18681.52</v>
      </c>
      <c r="C14" s="6">
        <f t="shared" si="5"/>
        <v>7.9599999999991269</v>
      </c>
      <c r="D14" s="276">
        <f>'[1]9'!$J$32</f>
        <v>10831501.800000001</v>
      </c>
      <c r="E14" s="6">
        <f t="shared" si="0"/>
        <v>0.14762220000000112</v>
      </c>
      <c r="F14" s="277">
        <f>'[1]9'!$J$33</f>
        <v>41.1663</v>
      </c>
      <c r="G14" s="6">
        <f t="shared" si="1"/>
        <v>6.1999999999997613E-3</v>
      </c>
      <c r="H14" s="276">
        <f>'[1]9'!$J$35</f>
        <v>52136</v>
      </c>
      <c r="I14" s="6">
        <f t="shared" si="2"/>
        <v>0.11799999999999999</v>
      </c>
      <c r="J14" s="276">
        <f>'[1]9'!$J$29</f>
        <v>5772680</v>
      </c>
      <c r="K14" s="6">
        <f t="shared" si="3"/>
        <v>0.13305700000000001</v>
      </c>
      <c r="L14" s="275">
        <f>'[1]9'!$J$31</f>
        <v>1174.4190000000001</v>
      </c>
      <c r="M14" s="6">
        <f t="shared" si="4"/>
        <v>7.2850000000000819</v>
      </c>
      <c r="N14" s="282">
        <v>731.98</v>
      </c>
      <c r="O14" s="283">
        <v>23664</v>
      </c>
      <c r="P14" s="331">
        <v>536.86</v>
      </c>
      <c r="Q14" s="331">
        <f>'[1]9'!$J$30</f>
        <v>5059.17</v>
      </c>
      <c r="R14" s="319">
        <f t="shared" si="6"/>
        <v>3.430000000000291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18687.72</v>
      </c>
      <c r="C15" s="6">
        <f t="shared" si="5"/>
        <v>6.2000000000007276</v>
      </c>
      <c r="D15" s="276">
        <f>'[1]10'!$J$32</f>
        <v>11012672</v>
      </c>
      <c r="E15" s="6">
        <f t="shared" si="0"/>
        <v>0.18117019999999925</v>
      </c>
      <c r="F15" s="277">
        <f>'[1]10'!$J$33</f>
        <v>41.2012</v>
      </c>
      <c r="G15" s="6">
        <f t="shared" si="1"/>
        <v>3.4900000000000375E-2</v>
      </c>
      <c r="H15" s="276">
        <f>'[1]10'!$J$35</f>
        <v>52294</v>
      </c>
      <c r="I15" s="6">
        <f t="shared" si="2"/>
        <v>0.158</v>
      </c>
      <c r="J15" s="276">
        <f>'[1]10'!$J$29</f>
        <v>5906638</v>
      </c>
      <c r="K15" s="6">
        <f t="shared" si="3"/>
        <v>0.13395799999999999</v>
      </c>
      <c r="L15" s="275">
        <f>'[1]10'!$J$31</f>
        <v>1181.7329999999999</v>
      </c>
      <c r="M15" s="6">
        <f t="shared" si="4"/>
        <v>7.3139999999998508</v>
      </c>
      <c r="N15" s="282">
        <v>731.92</v>
      </c>
      <c r="O15" s="283">
        <v>23661</v>
      </c>
      <c r="P15" s="331">
        <v>536.79</v>
      </c>
      <c r="Q15" s="331">
        <f>'[1]10'!$J$30</f>
        <v>5062.55</v>
      </c>
      <c r="R15" s="319">
        <f t="shared" si="6"/>
        <v>3.3800000000001091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18694.47</v>
      </c>
      <c r="C16" s="6">
        <f t="shared" si="5"/>
        <v>6.75</v>
      </c>
      <c r="D16" s="276">
        <f>'[1]11'!$J$32</f>
        <v>11169723</v>
      </c>
      <c r="E16" s="6">
        <f t="shared" si="0"/>
        <v>0.157051</v>
      </c>
      <c r="F16" s="277">
        <f>'[1]11'!$J$33</f>
        <v>41.222900000000003</v>
      </c>
      <c r="G16" s="6">
        <f t="shared" si="1"/>
        <v>2.1700000000002717E-2</v>
      </c>
      <c r="H16" s="276">
        <f>'[1]11'!$J$35</f>
        <v>52294</v>
      </c>
      <c r="I16" s="6">
        <f t="shared" si="2"/>
        <v>0</v>
      </c>
      <c r="J16" s="276">
        <f>'[1]11'!$J$29</f>
        <v>6039522</v>
      </c>
      <c r="K16" s="6">
        <f t="shared" si="3"/>
        <v>0.132884</v>
      </c>
      <c r="L16" s="275">
        <f>'[1]11'!$J$31</f>
        <v>1188.7260000000001</v>
      </c>
      <c r="M16" s="6">
        <f t="shared" si="4"/>
        <v>6.9930000000001655</v>
      </c>
      <c r="N16" s="282">
        <v>731.94</v>
      </c>
      <c r="O16" s="283">
        <v>23603</v>
      </c>
      <c r="P16" s="331">
        <v>536.82000000000005</v>
      </c>
      <c r="Q16" s="331">
        <f>'[1]11'!$J$30</f>
        <v>5065.9399999999996</v>
      </c>
      <c r="R16" s="319">
        <f t="shared" si="6"/>
        <v>3.3899999999994179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18701.900000000001</v>
      </c>
      <c r="C17" s="6">
        <f t="shared" si="5"/>
        <v>7.430000000000291</v>
      </c>
      <c r="D17" s="276">
        <f>'[1]12'!$J$32</f>
        <v>11169723</v>
      </c>
      <c r="E17" s="6">
        <f t="shared" si="0"/>
        <v>0</v>
      </c>
      <c r="F17" s="277">
        <f>'[1]12'!$J$33</f>
        <v>41.223599999999998</v>
      </c>
      <c r="G17" s="6">
        <f t="shared" si="1"/>
        <v>6.9999999999481588E-4</v>
      </c>
      <c r="H17" s="276">
        <f>'[1]12'!$J$35</f>
        <v>52471</v>
      </c>
      <c r="I17" s="6">
        <f t="shared" si="2"/>
        <v>0.17699999999999999</v>
      </c>
      <c r="J17" s="276">
        <f>'[1]12'!$J$29</f>
        <v>6174200</v>
      </c>
      <c r="K17" s="6">
        <f t="shared" si="3"/>
        <v>0.13467799999999999</v>
      </c>
      <c r="L17" s="275">
        <f>'[1]12'!$J$31</f>
        <v>1196.2059999999999</v>
      </c>
      <c r="M17" s="6">
        <f t="shared" si="4"/>
        <v>7.4799999999997908</v>
      </c>
      <c r="N17" s="282">
        <v>731.93</v>
      </c>
      <c r="O17" s="283">
        <v>23588</v>
      </c>
      <c r="P17" s="331">
        <v>536.82000000000005</v>
      </c>
      <c r="Q17" s="331">
        <f>'[1]12'!$J$30</f>
        <v>5069.33</v>
      </c>
      <c r="R17" s="319">
        <f t="shared" si="6"/>
        <v>3.3900000000003274</v>
      </c>
      <c r="S17" s="339"/>
      <c r="T17" s="325" t="str">
        <f t="shared" si="7"/>
        <v/>
      </c>
    </row>
    <row r="18" spans="1:20" x14ac:dyDescent="0.2">
      <c r="A18" s="145">
        <v>13</v>
      </c>
      <c r="B18" s="275">
        <f>'[1]13'!$J$34</f>
        <v>18708.560000000001</v>
      </c>
      <c r="C18" s="6">
        <f t="shared" si="5"/>
        <v>6.6599999999998545</v>
      </c>
      <c r="D18" s="276">
        <f>'[1]13'!$J$32</f>
        <v>11317830</v>
      </c>
      <c r="E18" s="6">
        <f t="shared" si="0"/>
        <v>0.14810699999999999</v>
      </c>
      <c r="F18" s="277">
        <f>'[1]13'!$J$33</f>
        <v>41.224499999999999</v>
      </c>
      <c r="G18" s="6">
        <f t="shared" si="1"/>
        <v>9.0000000000145519E-4</v>
      </c>
      <c r="H18" s="276">
        <f>'[1]13'!$J$35</f>
        <v>52569</v>
      </c>
      <c r="I18" s="6">
        <f t="shared" si="2"/>
        <v>9.8000000000000004E-2</v>
      </c>
      <c r="J18" s="276">
        <f>'[1]13'!$J$29</f>
        <v>6310957</v>
      </c>
      <c r="K18" s="6">
        <f t="shared" si="3"/>
        <v>0.13675699999999999</v>
      </c>
      <c r="L18" s="275">
        <f>'[1]13'!$J$31</f>
        <v>1203.4860000000001</v>
      </c>
      <c r="M18" s="6">
        <f t="shared" si="4"/>
        <v>7.2800000000002001</v>
      </c>
      <c r="N18" s="282">
        <v>731.89</v>
      </c>
      <c r="O18" s="283">
        <v>23527</v>
      </c>
      <c r="P18" s="331">
        <v>536.78</v>
      </c>
      <c r="Q18" s="331">
        <f>'[1]13'!$J$30</f>
        <v>5072.7700000000004</v>
      </c>
      <c r="R18" s="319">
        <f t="shared" si="6"/>
        <v>3.4400000000005093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18716.13</v>
      </c>
      <c r="C19" s="6">
        <f t="shared" si="5"/>
        <v>7.569999999999709</v>
      </c>
      <c r="D19" s="276">
        <f>'[1]14'!$J$32</f>
        <v>11439797</v>
      </c>
      <c r="E19" s="6">
        <f t="shared" si="0"/>
        <v>0.12196700000000001</v>
      </c>
      <c r="F19" s="277">
        <f>'[1]14'!$J$33</f>
        <v>41.2254</v>
      </c>
      <c r="G19" s="6">
        <f t="shared" si="1"/>
        <v>9.0000000000145519E-4</v>
      </c>
      <c r="H19" s="276">
        <f>'[1]14'!$J$35</f>
        <v>52569</v>
      </c>
      <c r="I19" s="6">
        <f t="shared" si="2"/>
        <v>0</v>
      </c>
      <c r="J19" s="276">
        <f>'[1]14'!$J$29</f>
        <v>6444100</v>
      </c>
      <c r="K19" s="6">
        <f t="shared" si="3"/>
        <v>0.13314300000000001</v>
      </c>
      <c r="L19" s="275">
        <f>'[1]14'!$J$31</f>
        <v>1210.6769999999999</v>
      </c>
      <c r="M19" s="6">
        <f t="shared" si="4"/>
        <v>7.1909999999998035</v>
      </c>
      <c r="N19" s="282">
        <v>731.87</v>
      </c>
      <c r="O19" s="283">
        <v>23497</v>
      </c>
      <c r="P19" s="331">
        <v>536.75</v>
      </c>
      <c r="Q19" s="331">
        <f>'[1]14'!$J$30</f>
        <v>5076.1499999999996</v>
      </c>
      <c r="R19" s="319">
        <f t="shared" si="6"/>
        <v>3.3799999999991996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18722.259999999998</v>
      </c>
      <c r="C20" s="6">
        <f t="shared" si="5"/>
        <v>6.1299999999973807</v>
      </c>
      <c r="D20" s="276">
        <f>'[1]15'!$J$32</f>
        <v>11532771</v>
      </c>
      <c r="E20" s="6">
        <f t="shared" si="0"/>
        <v>9.2974000000000001E-2</v>
      </c>
      <c r="F20" s="277">
        <f>'[1]15'!$J$33</f>
        <v>41.289400000000001</v>
      </c>
      <c r="G20" s="6">
        <f t="shared" ref="G20:G27" si="8">IF(ISBLANK(F20),"",(F20-F19))</f>
        <v>6.4000000000000057E-2</v>
      </c>
      <c r="H20" s="276">
        <f>'[1]15'!$J$35</f>
        <v>52682</v>
      </c>
      <c r="I20" s="6">
        <f t="shared" si="2"/>
        <v>0.113</v>
      </c>
      <c r="J20" s="276">
        <f>'[1]15'!$J$29</f>
        <v>6579727</v>
      </c>
      <c r="K20" s="6">
        <f t="shared" si="3"/>
        <v>0.135627</v>
      </c>
      <c r="L20" s="275">
        <f>'[1]15'!$J$31</f>
        <v>1217.3589999999999</v>
      </c>
      <c r="M20" s="6">
        <f t="shared" si="4"/>
        <v>6.6820000000000164</v>
      </c>
      <c r="N20" s="282">
        <v>731.86</v>
      </c>
      <c r="O20" s="283">
        <v>23482</v>
      </c>
      <c r="P20" s="331">
        <v>536.75</v>
      </c>
      <c r="Q20" s="331">
        <f>'[1]15'!$J$30</f>
        <v>5079.6099999999997</v>
      </c>
      <c r="R20" s="319">
        <f t="shared" si="6"/>
        <v>3.4600000000000364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18728.64</v>
      </c>
      <c r="C21" s="6">
        <f t="shared" si="5"/>
        <v>6.3800000000010186</v>
      </c>
      <c r="D21" s="276">
        <f>'[1]16'!$J$32</f>
        <v>11678296</v>
      </c>
      <c r="E21" s="6">
        <f t="shared" si="0"/>
        <v>0.14552499999999999</v>
      </c>
      <c r="F21" s="277">
        <f>'[1]16'!$J$33</f>
        <v>41.290399999999998</v>
      </c>
      <c r="G21" s="6">
        <f t="shared" si="8"/>
        <v>9.9999999999766942E-4</v>
      </c>
      <c r="H21" s="276">
        <f>'[1]16'!$J$35</f>
        <v>52682</v>
      </c>
      <c r="I21" s="6">
        <f>IF(ISBLANK(H21),"",(H21-H20)*1000/1000000)</f>
        <v>0</v>
      </c>
      <c r="J21" s="276">
        <f>'[1]16'!$J$29</f>
        <v>6708740</v>
      </c>
      <c r="K21" s="6">
        <f t="shared" si="3"/>
        <v>0.12901299999999999</v>
      </c>
      <c r="L21" s="275">
        <f>'[1]16'!$J$31</f>
        <v>1223.634</v>
      </c>
      <c r="M21" s="6">
        <f t="shared" si="4"/>
        <v>6.2750000000000909</v>
      </c>
      <c r="N21" s="282">
        <v>731.82</v>
      </c>
      <c r="O21" s="283">
        <v>23421</v>
      </c>
      <c r="P21" s="331">
        <v>536.72</v>
      </c>
      <c r="Q21" s="331">
        <f>'[1]16'!$J$30</f>
        <v>5082.91</v>
      </c>
      <c r="R21" s="319">
        <f t="shared" si="6"/>
        <v>3.3000000000001819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18734.73</v>
      </c>
      <c r="C22" s="6">
        <f t="shared" si="5"/>
        <v>6.0900000000001455</v>
      </c>
      <c r="D22" s="276">
        <v>11903963</v>
      </c>
      <c r="E22" s="6">
        <f t="shared" si="0"/>
        <v>0.22566700000000001</v>
      </c>
      <c r="F22" s="277">
        <f>'[1]17'!$J$33</f>
        <v>41.337200000000003</v>
      </c>
      <c r="G22" s="6">
        <f t="shared" si="8"/>
        <v>4.6800000000004616E-2</v>
      </c>
      <c r="H22" s="276">
        <f>'[1]17'!$J$35</f>
        <v>52880</v>
      </c>
      <c r="I22" s="6">
        <f t="shared" si="2"/>
        <v>0.19800000000000001</v>
      </c>
      <c r="J22" s="276">
        <f>'[1]17'!$J$29</f>
        <v>6842530</v>
      </c>
      <c r="K22" s="6">
        <f t="shared" si="3"/>
        <v>0.13378999999999999</v>
      </c>
      <c r="L22" s="275">
        <f>'[1]17'!$J$31</f>
        <v>1230.18</v>
      </c>
      <c r="M22" s="6">
        <f t="shared" si="4"/>
        <v>6.5460000000000491</v>
      </c>
      <c r="N22" s="282">
        <v>731.78</v>
      </c>
      <c r="O22" s="283">
        <v>23345</v>
      </c>
      <c r="P22" s="331">
        <v>536.63</v>
      </c>
      <c r="Q22" s="331">
        <f>'[1]17'!$J$30</f>
        <v>5086.3999999999996</v>
      </c>
      <c r="R22" s="319">
        <f t="shared" si="6"/>
        <v>3.4899999999997817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18740.8</v>
      </c>
      <c r="C23" s="6">
        <f t="shared" si="5"/>
        <v>6.069999999999709</v>
      </c>
      <c r="D23" s="276">
        <f>'[1]18'!$J$32</f>
        <v>12060747</v>
      </c>
      <c r="E23" s="6">
        <f t="shared" si="0"/>
        <v>0.15678400000000001</v>
      </c>
      <c r="F23" s="277">
        <f>'[1]18'!$J$33</f>
        <v>41.3444</v>
      </c>
      <c r="G23" s="6">
        <f t="shared" si="8"/>
        <v>7.1999999999974307E-3</v>
      </c>
      <c r="H23" s="276">
        <f>'[1]18'!$J$35</f>
        <v>52927</v>
      </c>
      <c r="I23" s="6">
        <f t="shared" si="2"/>
        <v>4.7E-2</v>
      </c>
      <c r="J23" s="276">
        <f>'[1]18'!$J$29</f>
        <v>6979700</v>
      </c>
      <c r="K23" s="6">
        <f t="shared" si="3"/>
        <v>0.13716999999999999</v>
      </c>
      <c r="L23" s="275">
        <f>'[1]18'!$J$31</f>
        <v>1236.6010000000001</v>
      </c>
      <c r="M23" s="6">
        <f t="shared" si="4"/>
        <v>6.4210000000000491</v>
      </c>
      <c r="N23" s="282">
        <v>731.77</v>
      </c>
      <c r="O23" s="283">
        <v>23345</v>
      </c>
      <c r="P23" s="331">
        <v>536.63</v>
      </c>
      <c r="Q23" s="331">
        <f>'[1]18'!$J$30</f>
        <v>5089.8100000000004</v>
      </c>
      <c r="R23" s="319">
        <f t="shared" si="6"/>
        <v>3.410000000000764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18748.64</v>
      </c>
      <c r="C24" s="6">
        <f t="shared" si="5"/>
        <v>7.8400000000001455</v>
      </c>
      <c r="D24" s="276">
        <f>'[1]19'!$J$32</f>
        <v>12076971</v>
      </c>
      <c r="E24" s="6">
        <f t="shared" si="0"/>
        <v>1.6223999999999999E-2</v>
      </c>
      <c r="F24" s="277">
        <f>'[1]19'!$J$33</f>
        <v>41.345500000000001</v>
      </c>
      <c r="G24" s="6">
        <f t="shared" si="8"/>
        <v>1.1000000000009891E-3</v>
      </c>
      <c r="H24" s="276">
        <f>'[1]19'!$J$35</f>
        <v>53172</v>
      </c>
      <c r="I24" s="6">
        <f t="shared" si="2"/>
        <v>0.245</v>
      </c>
      <c r="J24" s="276">
        <f>'[1]19'!$J$29</f>
        <v>7119850</v>
      </c>
      <c r="K24" s="6">
        <f t="shared" si="3"/>
        <v>0.14015</v>
      </c>
      <c r="L24" s="275">
        <f>'[1]19'!$J$31</f>
        <v>1244.0830000000001</v>
      </c>
      <c r="M24" s="6">
        <f t="shared" si="4"/>
        <v>7.4819999999999709</v>
      </c>
      <c r="N24" s="282">
        <v>731.67</v>
      </c>
      <c r="O24" s="283">
        <v>23194</v>
      </c>
      <c r="P24" s="331">
        <v>536.65</v>
      </c>
      <c r="Q24" s="331">
        <f>'[1]19'!$J$30</f>
        <v>5093.24</v>
      </c>
      <c r="R24" s="319">
        <f t="shared" si="6"/>
        <v>3.4299999999993815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18755.41</v>
      </c>
      <c r="C25" s="6">
        <f t="shared" si="5"/>
        <v>6.7700000000004366</v>
      </c>
      <c r="D25" s="276">
        <f>'[1]20'!$J$32</f>
        <v>12223652</v>
      </c>
      <c r="E25" s="6">
        <f t="shared" si="0"/>
        <v>0.14668100000000001</v>
      </c>
      <c r="F25" s="277">
        <f>'[1]20'!$J$33</f>
        <v>41.346600000000002</v>
      </c>
      <c r="G25" s="6">
        <f t="shared" si="8"/>
        <v>1.1000000000009891E-3</v>
      </c>
      <c r="H25" s="276">
        <f>'[1]20'!$J$35</f>
        <v>53172</v>
      </c>
      <c r="I25" s="6">
        <f t="shared" si="2"/>
        <v>0</v>
      </c>
      <c r="J25" s="276">
        <f>'[1]20'!$J$29</f>
        <v>7255500</v>
      </c>
      <c r="K25" s="6">
        <f t="shared" si="3"/>
        <v>0.13564999999999999</v>
      </c>
      <c r="L25" s="275">
        <f>'[1]20'!$J$31</f>
        <v>1250.962</v>
      </c>
      <c r="M25" s="6">
        <f t="shared" si="4"/>
        <v>6.8789999999999054</v>
      </c>
      <c r="N25" s="282">
        <v>731.64</v>
      </c>
      <c r="O25" s="283">
        <v>23149</v>
      </c>
      <c r="P25" s="331">
        <v>536.62</v>
      </c>
      <c r="Q25" s="331">
        <f>'[1]20'!$J$30</f>
        <v>5096.6400000000003</v>
      </c>
      <c r="R25" s="319">
        <f t="shared" si="6"/>
        <v>3.4000000000005457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18761.7</v>
      </c>
      <c r="C26" s="6">
        <f t="shared" si="5"/>
        <v>6.2900000000008731</v>
      </c>
      <c r="D26" s="276">
        <f>'[1]21'!$J$32</f>
        <v>12346228</v>
      </c>
      <c r="E26" s="6">
        <f t="shared" si="0"/>
        <v>0.122576</v>
      </c>
      <c r="F26" s="277">
        <f>'[1]21'!$J$33</f>
        <v>41.4009</v>
      </c>
      <c r="G26" s="6">
        <f t="shared" si="8"/>
        <v>5.4299999999997794E-2</v>
      </c>
      <c r="H26" s="276">
        <f>'[1]21'!$J$35</f>
        <v>53172</v>
      </c>
      <c r="I26" s="6">
        <f t="shared" si="2"/>
        <v>0</v>
      </c>
      <c r="J26" s="276">
        <f>'[1]21'!$J$29</f>
        <v>7395700</v>
      </c>
      <c r="K26" s="6">
        <f t="shared" si="3"/>
        <v>0.14019999999999999</v>
      </c>
      <c r="L26" s="275">
        <f>'[1]21'!$J$31</f>
        <v>1257.4749999999999</v>
      </c>
      <c r="M26" s="6">
        <f t="shared" si="4"/>
        <v>6.51299999999992</v>
      </c>
      <c r="N26" s="282">
        <v>731.63</v>
      </c>
      <c r="O26" s="283">
        <v>23134</v>
      </c>
      <c r="P26" s="331">
        <v>536.61</v>
      </c>
      <c r="Q26" s="331">
        <f>'[1]21'!$J$30</f>
        <v>5100.0600000000004</v>
      </c>
      <c r="R26" s="319">
        <f t="shared" si="6"/>
        <v>3.4200000000000728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18768.29</v>
      </c>
      <c r="C27" s="6">
        <f t="shared" si="5"/>
        <v>6.5900000000001455</v>
      </c>
      <c r="D27" s="276">
        <f>'[1]22'!$J$32</f>
        <v>12346228</v>
      </c>
      <c r="E27" s="6">
        <f t="shared" si="0"/>
        <v>0</v>
      </c>
      <c r="F27" s="277">
        <f>'[1]22'!$J$33</f>
        <v>41.432899999999997</v>
      </c>
      <c r="G27" s="6">
        <f t="shared" si="8"/>
        <v>3.1999999999996476E-2</v>
      </c>
      <c r="H27" s="276">
        <f>'[1]22'!$J$35</f>
        <v>53267</v>
      </c>
      <c r="I27" s="6">
        <f t="shared" si="2"/>
        <v>9.5000000000000001E-2</v>
      </c>
      <c r="J27" s="276">
        <f>'[1]22'!$J$29</f>
        <v>7540320</v>
      </c>
      <c r="K27" s="6">
        <f t="shared" si="3"/>
        <v>0.14462</v>
      </c>
      <c r="L27" s="275">
        <f>'[1]22'!$J$31</f>
        <v>1264.0239999999999</v>
      </c>
      <c r="M27" s="6">
        <f t="shared" si="4"/>
        <v>6.5489999999999782</v>
      </c>
      <c r="N27" s="282">
        <v>731.62</v>
      </c>
      <c r="O27" s="283">
        <v>23119</v>
      </c>
      <c r="P27" s="331">
        <v>536.59</v>
      </c>
      <c r="Q27" s="331">
        <f>'[1]22'!$J$30</f>
        <v>5103.51</v>
      </c>
      <c r="R27" s="319">
        <f t="shared" si="6"/>
        <v>3.4499999999998181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18773.849999999999</v>
      </c>
      <c r="C28" s="6">
        <f t="shared" si="5"/>
        <v>5.5599999999976717</v>
      </c>
      <c r="D28" s="276">
        <f>'[1]23'!$J$32</f>
        <v>12346228</v>
      </c>
      <c r="E28" s="6">
        <f t="shared" si="0"/>
        <v>0</v>
      </c>
      <c r="F28" s="277">
        <f>'[1]23'!$J$33</f>
        <v>41.434100000000001</v>
      </c>
      <c r="G28" s="6">
        <f t="shared" ref="G28:G36" si="9">IF(ISBLANK(F28),"",(F28-F27))</f>
        <v>1.2000000000043087E-3</v>
      </c>
      <c r="H28" s="276">
        <f>'[1]23'!$J$35</f>
        <v>53267</v>
      </c>
      <c r="I28" s="6">
        <f t="shared" si="2"/>
        <v>0</v>
      </c>
      <c r="J28" s="276">
        <f>'[1]23'!$J$29</f>
        <v>7691150</v>
      </c>
      <c r="K28" s="6">
        <f t="shared" si="3"/>
        <v>0.15082999999999999</v>
      </c>
      <c r="L28" s="275">
        <f>'[1]23'!$J$31</f>
        <v>1269.99</v>
      </c>
      <c r="M28" s="6">
        <f t="shared" si="4"/>
        <v>5.9660000000001219</v>
      </c>
      <c r="N28" s="282">
        <v>731.63</v>
      </c>
      <c r="O28" s="283">
        <v>23134</v>
      </c>
      <c r="P28" s="331">
        <v>536.62</v>
      </c>
      <c r="Q28" s="331">
        <f>'[1]23'!$J$30</f>
        <v>5106.95</v>
      </c>
      <c r="R28" s="319">
        <f t="shared" si="6"/>
        <v>3.4399999999995998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18778.82</v>
      </c>
      <c r="C29" s="6">
        <f t="shared" si="5"/>
        <v>4.9700000000011642</v>
      </c>
      <c r="D29" s="276">
        <f>'[1]24'!$J$32</f>
        <v>12503019</v>
      </c>
      <c r="E29" s="6">
        <f t="shared" si="0"/>
        <v>0.15679100000000001</v>
      </c>
      <c r="F29" s="277">
        <f>'[1]24'!$J$33</f>
        <v>41.478000000000002</v>
      </c>
      <c r="G29" s="6">
        <f t="shared" si="9"/>
        <v>4.3900000000000716E-2</v>
      </c>
      <c r="H29" s="276">
        <f>'[1]24'!$J$35</f>
        <v>53267</v>
      </c>
      <c r="I29" s="6">
        <f t="shared" si="2"/>
        <v>0</v>
      </c>
      <c r="J29" s="276">
        <f>'[1]24'!$J$29</f>
        <v>7846100</v>
      </c>
      <c r="K29" s="6">
        <f t="shared" si="3"/>
        <v>0.15495</v>
      </c>
      <c r="L29" s="275">
        <f>'[1]24'!$J$31</f>
        <v>1275.009</v>
      </c>
      <c r="M29" s="6">
        <f t="shared" si="4"/>
        <v>5.0190000000000055</v>
      </c>
      <c r="N29" s="282">
        <v>731.63</v>
      </c>
      <c r="O29" s="283">
        <v>23134</v>
      </c>
      <c r="P29" s="331">
        <v>536.6</v>
      </c>
      <c r="Q29" s="331">
        <f>'[1]24'!$J$30</f>
        <v>5110.38</v>
      </c>
      <c r="R29" s="319">
        <f t="shared" si="6"/>
        <v>3.430000000000291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18784.37</v>
      </c>
      <c r="C30" s="6">
        <f t="shared" si="5"/>
        <v>5.5499999999992724</v>
      </c>
      <c r="D30" s="276">
        <f>'[1]25'!$J$32</f>
        <v>12751906</v>
      </c>
      <c r="E30" s="6">
        <f t="shared" si="0"/>
        <v>0.248887</v>
      </c>
      <c r="F30" s="277">
        <f>'[1]25'!$J$33</f>
        <v>41.503</v>
      </c>
      <c r="G30" s="6">
        <f t="shared" si="9"/>
        <v>2.4999999999998579E-2</v>
      </c>
      <c r="H30" s="276">
        <f>'[1]25'!$J$35</f>
        <v>53468</v>
      </c>
      <c r="I30" s="6">
        <f t="shared" si="2"/>
        <v>0.20100000000000001</v>
      </c>
      <c r="J30" s="276">
        <f>'[1]25'!$J$29</f>
        <v>7991100</v>
      </c>
      <c r="K30" s="6">
        <f t="shared" si="3"/>
        <v>0.14499999999999999</v>
      </c>
      <c r="L30" s="275">
        <f>'[1]25'!$J$31</f>
        <v>1280.702</v>
      </c>
      <c r="M30" s="6">
        <f t="shared" si="4"/>
        <v>5.6929999999999836</v>
      </c>
      <c r="N30" s="282">
        <v>731.61</v>
      </c>
      <c r="O30" s="283">
        <v>23104</v>
      </c>
      <c r="P30" s="331">
        <v>536.58000000000004</v>
      </c>
      <c r="Q30" s="331">
        <f>'[1]25'!$J$30</f>
        <v>5113.76</v>
      </c>
      <c r="R30" s="319">
        <f t="shared" si="6"/>
        <v>3.3800000000001091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18789.53</v>
      </c>
      <c r="C31" s="6">
        <f t="shared" si="5"/>
        <v>5.1599999999998545</v>
      </c>
      <c r="D31" s="276">
        <f>'[1]26'!$J$32</f>
        <v>12982804</v>
      </c>
      <c r="E31" s="6">
        <f t="shared" si="0"/>
        <v>0.23089799999999999</v>
      </c>
      <c r="F31" s="277">
        <f>'[1]26'!$J$33</f>
        <v>41.504199999999997</v>
      </c>
      <c r="G31" s="6">
        <f t="shared" si="9"/>
        <v>1.1999999999972033E-3</v>
      </c>
      <c r="H31" s="276">
        <f>'[1]26'!$J$35</f>
        <v>53689</v>
      </c>
      <c r="I31" s="6">
        <f t="shared" si="2"/>
        <v>0.221</v>
      </c>
      <c r="J31" s="276">
        <f>'[1]26'!$J$29</f>
        <v>8140350</v>
      </c>
      <c r="K31" s="6">
        <f t="shared" si="3"/>
        <v>0.14924999999999999</v>
      </c>
      <c r="L31" s="275">
        <f>'[1]26'!$J$31</f>
        <v>1286.0340000000001</v>
      </c>
      <c r="M31" s="6">
        <f t="shared" si="4"/>
        <v>5.3320000000001073</v>
      </c>
      <c r="N31" s="282">
        <v>731.63</v>
      </c>
      <c r="O31" s="283">
        <v>23134</v>
      </c>
      <c r="P31" s="331">
        <v>536.59</v>
      </c>
      <c r="Q31" s="331">
        <f>'[1]26'!$J$30</f>
        <v>5117.21</v>
      </c>
      <c r="R31" s="319">
        <f t="shared" si="6"/>
        <v>3.4499999999998181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18794.59</v>
      </c>
      <c r="C32" s="6">
        <f t="shared" si="5"/>
        <v>5.0600000000013097</v>
      </c>
      <c r="D32" s="276">
        <f>'[1]27'!$J$32</f>
        <v>13181986</v>
      </c>
      <c r="E32" s="6">
        <f t="shared" si="0"/>
        <v>0.199182</v>
      </c>
      <c r="F32" s="277">
        <f>'[1]27'!$J$33</f>
        <v>41.505299999999998</v>
      </c>
      <c r="G32" s="6">
        <f t="shared" si="9"/>
        <v>1.1000000000009891E-3</v>
      </c>
      <c r="H32" s="276">
        <f>'[1]27'!$J$35</f>
        <v>53807</v>
      </c>
      <c r="I32" s="6">
        <f t="shared" si="2"/>
        <v>0.11799999999999999</v>
      </c>
      <c r="J32" s="276">
        <f>'[1]27'!$J$29</f>
        <v>8289578</v>
      </c>
      <c r="K32" s="6">
        <f t="shared" si="3"/>
        <v>0.149228</v>
      </c>
      <c r="L32" s="275">
        <f>'[1]27'!$J$31</f>
        <v>1291.3430000000001</v>
      </c>
      <c r="M32" s="6">
        <f t="shared" si="4"/>
        <v>5.3089999999999691</v>
      </c>
      <c r="N32" s="282">
        <v>731.6</v>
      </c>
      <c r="O32" s="283">
        <v>23088</v>
      </c>
      <c r="P32" s="331">
        <v>536.58000000000004</v>
      </c>
      <c r="Q32" s="331">
        <f>'[1]27'!$J$30</f>
        <v>5120.6899999999996</v>
      </c>
      <c r="R32" s="319">
        <f t="shared" si="6"/>
        <v>3.4799999999995634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18799.86</v>
      </c>
      <c r="C33" s="6">
        <f t="shared" si="5"/>
        <v>5.2700000000004366</v>
      </c>
      <c r="D33" s="276">
        <f>'[1]28'!$J$32</f>
        <v>13296453</v>
      </c>
      <c r="E33" s="6">
        <f t="shared" si="0"/>
        <v>0.114467</v>
      </c>
      <c r="F33" s="277">
        <f>'[1]28'!$J$33</f>
        <v>41.548200000000001</v>
      </c>
      <c r="G33" s="6">
        <f t="shared" si="9"/>
        <v>4.2900000000003047E-2</v>
      </c>
      <c r="H33" s="276">
        <f>'[1]28'!$J$35</f>
        <v>53926</v>
      </c>
      <c r="I33" s="6">
        <f t="shared" si="2"/>
        <v>0.11899999999999999</v>
      </c>
      <c r="J33" s="276">
        <f>'[1]28'!$J$29</f>
        <v>8431610</v>
      </c>
      <c r="K33" s="6">
        <f t="shared" si="3"/>
        <v>0.14203199999999999</v>
      </c>
      <c r="L33" s="275">
        <f>'[1]28'!$J$31</f>
        <v>1296.8019999999999</v>
      </c>
      <c r="M33" s="6">
        <f t="shared" si="4"/>
        <v>5.4589999999998327</v>
      </c>
      <c r="N33" s="282">
        <v>731.6</v>
      </c>
      <c r="O33" s="283">
        <v>23088</v>
      </c>
      <c r="P33" s="331">
        <v>536.58000000000004</v>
      </c>
      <c r="Q33" s="331">
        <f>'[1]28'!$J$30</f>
        <v>5124.1000000000004</v>
      </c>
      <c r="R33" s="319">
        <f t="shared" si="6"/>
        <v>3.410000000000764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18806.060000000001</v>
      </c>
      <c r="C34" s="6">
        <f t="shared" si="5"/>
        <v>6.2000000000007276</v>
      </c>
      <c r="D34" s="276">
        <f>'[1]29'!$J$32</f>
        <v>13452060</v>
      </c>
      <c r="E34" s="6">
        <f t="shared" si="0"/>
        <v>0.155607</v>
      </c>
      <c r="F34" s="277">
        <f>'[1]29'!$J$33</f>
        <v>41.548999999999999</v>
      </c>
      <c r="G34" s="6">
        <f t="shared" si="9"/>
        <v>7.9999999999813554E-4</v>
      </c>
      <c r="H34" s="276">
        <f>'[1]29'!$J$35</f>
        <v>53926</v>
      </c>
      <c r="I34" s="6">
        <f t="shared" si="2"/>
        <v>0</v>
      </c>
      <c r="J34" s="276">
        <f>'[1]29'!$J$29</f>
        <v>8575770</v>
      </c>
      <c r="K34" s="6">
        <f t="shared" si="3"/>
        <v>0.14416000000000001</v>
      </c>
      <c r="L34" s="275">
        <f>'[1]29'!$J$31</f>
        <v>1303.3920000000001</v>
      </c>
      <c r="M34" s="6">
        <f t="shared" si="4"/>
        <v>6.5900000000001455</v>
      </c>
      <c r="N34" s="282">
        <v>731.59</v>
      </c>
      <c r="O34" s="283">
        <v>23073</v>
      </c>
      <c r="P34" s="331">
        <v>536.57000000000005</v>
      </c>
      <c r="Q34" s="331">
        <f>'[1]29'!$J$30</f>
        <v>5127.58</v>
      </c>
      <c r="R34" s="319">
        <f t="shared" si="6"/>
        <v>3.4799999999995634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18812.45</v>
      </c>
      <c r="C35" s="6">
        <f t="shared" si="5"/>
        <v>6.3899999999994179</v>
      </c>
      <c r="D35" s="276">
        <f>'[1]30'!$J$32</f>
        <v>13542112</v>
      </c>
      <c r="E35" s="6">
        <f t="shared" si="0"/>
        <v>9.0051999999999993E-2</v>
      </c>
      <c r="F35" s="277">
        <f>'[1]30'!$J$33</f>
        <v>41.584600000000002</v>
      </c>
      <c r="G35" s="6">
        <f t="shared" si="9"/>
        <v>3.5600000000002296E-2</v>
      </c>
      <c r="H35" s="276">
        <f>'[1]30'!$J$35</f>
        <v>54026</v>
      </c>
      <c r="I35" s="6">
        <f t="shared" si="2"/>
        <v>0.1</v>
      </c>
      <c r="J35" s="276">
        <f>'[1]30'!$J$29</f>
        <v>8723875</v>
      </c>
      <c r="K35" s="6">
        <f t="shared" si="3"/>
        <v>0.14810499999999999</v>
      </c>
      <c r="L35" s="275">
        <f>'[1]30'!$J$31</f>
        <v>1309.576</v>
      </c>
      <c r="M35" s="6">
        <f t="shared" si="4"/>
        <v>6.1839999999999691</v>
      </c>
      <c r="N35" s="282">
        <v>731.58</v>
      </c>
      <c r="O35" s="283">
        <v>23058</v>
      </c>
      <c r="P35" s="331">
        <v>536.54999999999995</v>
      </c>
      <c r="Q35" s="331">
        <f>'[1]30'!$J$30</f>
        <v>5131.0200000000004</v>
      </c>
      <c r="R35" s="319">
        <f t="shared" si="6"/>
        <v>3.4400000000005093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18817.919999999998</v>
      </c>
      <c r="C36" s="6">
        <f t="shared" si="5"/>
        <v>5.4699999999975262</v>
      </c>
      <c r="D36" s="276">
        <f>'[1]31'!$J$32</f>
        <v>13638925</v>
      </c>
      <c r="E36" s="6">
        <f t="shared" si="0"/>
        <v>9.6812999999999996E-2</v>
      </c>
      <c r="F36" s="277">
        <f>'[1]31'!$J$33</f>
        <v>41.597299999999997</v>
      </c>
      <c r="G36" s="6">
        <f t="shared" si="9"/>
        <v>1.2699999999995271E-2</v>
      </c>
      <c r="H36" s="276">
        <f>'[1]31'!$J$35</f>
        <v>54108</v>
      </c>
      <c r="I36" s="6">
        <f t="shared" si="2"/>
        <v>8.2000000000000003E-2</v>
      </c>
      <c r="J36" s="276">
        <f>'[1]31'!$J$29</f>
        <v>8868700</v>
      </c>
      <c r="K36" s="6">
        <f t="shared" si="3"/>
        <v>0.14482500000000001</v>
      </c>
      <c r="L36" s="275">
        <f>'[1]31'!$J$31</f>
        <v>1315.1489999999999</v>
      </c>
      <c r="M36" s="6">
        <f t="shared" si="4"/>
        <v>5.5729999999998654</v>
      </c>
      <c r="N36" s="285">
        <v>731.56</v>
      </c>
      <c r="O36" s="286">
        <v>23028</v>
      </c>
      <c r="P36" s="332">
        <v>536.53</v>
      </c>
      <c r="Q36" s="331">
        <f>'[1]31'!$J$30</f>
        <v>5134.42</v>
      </c>
      <c r="R36" s="319">
        <f t="shared" si="6"/>
        <v>3.3999999999996362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580502.98</v>
      </c>
      <c r="C37" s="148">
        <f>SUMIF(C6:C36,"&lt;&gt;#VALUE!")</f>
        <v>198.31999999999971</v>
      </c>
      <c r="D37" s="149"/>
      <c r="E37" s="148">
        <f>SUMIF(E6:E36,"&lt;&gt;#VALUE!")</f>
        <v>3.9736709999999995</v>
      </c>
      <c r="F37" s="149"/>
      <c r="G37" s="148">
        <f>SUMIF(G6:G36,"&lt;&gt;#VALUE!")</f>
        <v>0.61430000000000007</v>
      </c>
      <c r="H37" s="149"/>
      <c r="I37" s="148">
        <f>SUMIF(I6:I36,"&lt;&gt;#VALUE!")</f>
        <v>2.8399999999999994</v>
      </c>
      <c r="J37" s="150"/>
      <c r="K37" s="148">
        <f>SUMIF(K6:K36,"&lt;&gt;#VALUE!")</f>
        <v>4.279528</v>
      </c>
      <c r="L37" s="148"/>
      <c r="M37" s="148">
        <f>SUMIF(M6:M36,"&lt;&gt;#VALUE!")</f>
        <v>203.22199999999998</v>
      </c>
      <c r="N37" s="148"/>
      <c r="O37" s="197"/>
      <c r="P37" s="148"/>
      <c r="Q37" s="314"/>
      <c r="R37" s="320">
        <f>SUMIF(R6:R36,"&lt;&gt;#VALUE!")</f>
        <v>105.84999999999974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18725.902580645161</v>
      </c>
      <c r="C38" s="143">
        <f>AVERAGEIF(C6:C36,"&lt;&gt;#VALUE!")</f>
        <v>6.3974193548386999</v>
      </c>
      <c r="D38" s="143"/>
      <c r="E38" s="143">
        <f>AVERAGEIF(E6:E36,"&lt;&gt;#VALUE!")</f>
        <v>0.12818293548387094</v>
      </c>
      <c r="F38" s="143"/>
      <c r="G38" s="143">
        <f>AVERAGEIF(G6:G36,"&lt;&gt;#VALUE!")</f>
        <v>1.9816129032258066E-2</v>
      </c>
      <c r="H38" s="143"/>
      <c r="I38" s="143">
        <f>AVERAGEIF(I6:I36,"&lt;&gt;#VALUE!")</f>
        <v>9.1612903225806439E-2</v>
      </c>
      <c r="J38" s="143"/>
      <c r="K38" s="143">
        <f>AVERAGEIF(K6:K36,"&lt;&gt;#VALUE!")</f>
        <v>0.13804929032258065</v>
      </c>
      <c r="L38" s="143"/>
      <c r="M38" s="143">
        <f>AVERAGEIF(M6:M36,"&lt;&gt;#VALUE!")</f>
        <v>6.5555483870967732</v>
      </c>
      <c r="N38" s="143">
        <f>AVERAGEIF(N6:N36,"&lt;&gt;#VALUE!")</f>
        <v>731.81322580645178</v>
      </c>
      <c r="O38" s="198"/>
      <c r="P38" s="143">
        <f>AVERAGEIF(P6:P36,"&lt;&gt;#VALUE!")</f>
        <v>536.73387096774184</v>
      </c>
      <c r="Q38" s="315"/>
      <c r="R38" s="321">
        <f>AVERAGEIF(R6:R36,"&lt;&gt;#VALUE!")</f>
        <v>3.4145161290322497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4.9700000000011642</v>
      </c>
      <c r="D39" s="16"/>
      <c r="E39" s="16">
        <f>MIN(E6:E36)</f>
        <v>0</v>
      </c>
      <c r="F39" s="16"/>
      <c r="G39" s="16">
        <f>MIN(G6:G36)</f>
        <v>3.0000000000285354E-4</v>
      </c>
      <c r="H39" s="16"/>
      <c r="I39" s="16">
        <f>MIN(I6:I36)</f>
        <v>0</v>
      </c>
      <c r="J39" s="16"/>
      <c r="K39" s="16">
        <f>MIN(K6:K36)</f>
        <v>0.125444</v>
      </c>
      <c r="L39" s="16"/>
      <c r="M39" s="16">
        <f>MIN(M6:M36)</f>
        <v>5.0190000000000055</v>
      </c>
      <c r="N39" s="16">
        <f>MIN(N6:N36)</f>
        <v>731.56</v>
      </c>
      <c r="O39" s="199"/>
      <c r="P39" s="16">
        <f>MIN(P6:P36)</f>
        <v>536.53</v>
      </c>
      <c r="Q39" s="316"/>
      <c r="R39" s="322">
        <f>MIN(R6:R36)</f>
        <v>3.3000000000001819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7.9599999999991269</v>
      </c>
      <c r="D40" s="153"/>
      <c r="E40" s="153">
        <f>MAX(E6:E36)</f>
        <v>0.34047230000000073</v>
      </c>
      <c r="F40" s="153"/>
      <c r="G40" s="153">
        <f>MAX(G6:G36)</f>
        <v>6.4000000000000057E-2</v>
      </c>
      <c r="H40" s="153"/>
      <c r="I40" s="153">
        <f>MAX(I6:I36)</f>
        <v>0.28999999999999998</v>
      </c>
      <c r="J40" s="153"/>
      <c r="K40" s="153">
        <f>MAX(K6:K36)</f>
        <v>0.15495</v>
      </c>
      <c r="L40" s="153"/>
      <c r="M40" s="153">
        <f>MAX(M6:M36)</f>
        <v>7.7019999999999982</v>
      </c>
      <c r="N40" s="153">
        <f>MAX(N6:N36)</f>
        <v>732.14</v>
      </c>
      <c r="O40" s="200"/>
      <c r="P40" s="153">
        <f>MAX(P6:P36)</f>
        <v>537.03</v>
      </c>
      <c r="Q40" s="317"/>
      <c r="R40" s="323">
        <f>MAX(R6:R36)</f>
        <v>3.4899999999997817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1" t="s">
        <v>11</v>
      </c>
      <c r="F42" s="351"/>
      <c r="G42" s="351"/>
      <c r="H42" s="351"/>
      <c r="I42" s="351"/>
    </row>
    <row r="43" spans="1:20" x14ac:dyDescent="0.2">
      <c r="A43" s="1"/>
    </row>
    <row r="45" spans="1:20" x14ac:dyDescent="0.2">
      <c r="B45" s="348" t="s">
        <v>10</v>
      </c>
      <c r="C45" s="348"/>
      <c r="D45" s="349"/>
      <c r="E45" s="19">
        <f>SUM(C37-E37)</f>
        <v>194.34632899999971</v>
      </c>
      <c r="F45" s="3"/>
      <c r="H45" s="348" t="s">
        <v>9</v>
      </c>
      <c r="I45" s="348"/>
      <c r="J45" s="348"/>
      <c r="K45" s="20">
        <f>SUM(E45-E49)</f>
        <v>-1.7561430000002645</v>
      </c>
    </row>
    <row r="46" spans="1:20" x14ac:dyDescent="0.2">
      <c r="B46" s="347" t="s">
        <v>8</v>
      </c>
      <c r="C46" s="347"/>
      <c r="D46" s="347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8" t="s">
        <v>7</v>
      </c>
      <c r="C49" s="348"/>
      <c r="D49" s="348"/>
      <c r="E49" s="20">
        <f>SUM(M37-K37-I37)</f>
        <v>196.10247199999998</v>
      </c>
      <c r="H49" s="346" t="s">
        <v>6</v>
      </c>
      <c r="I49" s="346"/>
      <c r="J49" s="346"/>
      <c r="K49" s="19">
        <f>SUMIF(C6:C36,"&gt;0")/COUNTIF(C6:C36,"&gt;0")</f>
        <v>6.3974193548386999</v>
      </c>
    </row>
    <row r="50" spans="2:11" x14ac:dyDescent="0.2">
      <c r="B50" s="347" t="s">
        <v>5</v>
      </c>
      <c r="C50" s="347"/>
      <c r="D50" s="347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8" t="s">
        <v>4</v>
      </c>
      <c r="C53" s="348"/>
      <c r="D53" s="348"/>
      <c r="E53" s="20">
        <f>SUM(E37-G37-I37)</f>
        <v>0.51937100000000003</v>
      </c>
      <c r="H53" s="348" t="s">
        <v>3</v>
      </c>
      <c r="I53" s="348"/>
      <c r="J53" s="348"/>
      <c r="K53" s="20">
        <f>MAX(C6:C36)</f>
        <v>7.9599999999991269</v>
      </c>
    </row>
    <row r="54" spans="2:11" x14ac:dyDescent="0.2">
      <c r="B54" s="347" t="s">
        <v>2</v>
      </c>
      <c r="C54" s="347"/>
      <c r="D54" s="347"/>
    </row>
    <row r="55" spans="2:11" x14ac:dyDescent="0.2">
      <c r="B55" s="347" t="s">
        <v>1</v>
      </c>
      <c r="C55" s="347"/>
      <c r="D55" s="347"/>
      <c r="E55" s="17"/>
    </row>
    <row r="56" spans="2:11" x14ac:dyDescent="0.2">
      <c r="B56" s="347" t="s">
        <v>0</v>
      </c>
      <c r="C56" s="347"/>
      <c r="D56" s="347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P36" sqref="A36:P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29" ht="13.15" customHeight="1" thickBot="1" x14ac:dyDescent="0.3">
      <c r="A2" s="376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183"/>
      <c r="L2" s="375" t="s">
        <v>81</v>
      </c>
      <c r="M2" s="375"/>
      <c r="N2" s="373" t="s">
        <v>123</v>
      </c>
      <c r="O2" s="374"/>
    </row>
    <row r="3" spans="1:29" ht="13.5" customHeight="1" thickBot="1" x14ac:dyDescent="0.25">
      <c r="A3" s="361" t="s">
        <v>24</v>
      </c>
      <c r="B3" s="364" t="s">
        <v>53</v>
      </c>
      <c r="C3" s="364" t="s">
        <v>28</v>
      </c>
      <c r="D3" s="367" t="s">
        <v>117</v>
      </c>
      <c r="E3" s="370" t="s">
        <v>29</v>
      </c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2"/>
      <c r="B4" s="365"/>
      <c r="C4" s="365"/>
      <c r="D4" s="368"/>
      <c r="E4" s="356" t="s">
        <v>30</v>
      </c>
      <c r="F4" s="357"/>
      <c r="G4" s="357"/>
      <c r="H4" s="357" t="s">
        <v>31</v>
      </c>
      <c r="I4" s="357"/>
      <c r="J4" s="52" t="s">
        <v>32</v>
      </c>
      <c r="K4" s="358" t="s">
        <v>33</v>
      </c>
      <c r="L4" s="358"/>
      <c r="M4" s="358" t="s">
        <v>34</v>
      </c>
      <c r="N4" s="35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3"/>
      <c r="B5" s="366"/>
      <c r="C5" s="366"/>
      <c r="D5" s="36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60</v>
      </c>
      <c r="C6" s="154">
        <f>'[1]1'!$F$5</f>
        <v>0</v>
      </c>
      <c r="D6" s="136">
        <f>'[2]1'!$P$33</f>
        <v>21.833333333333332</v>
      </c>
      <c r="E6" s="271">
        <f>'[2]1'!$P$14</f>
        <v>9.69</v>
      </c>
      <c r="F6" s="269">
        <f>'[2]1'!$P$23</f>
        <v>3.2480000000000002</v>
      </c>
      <c r="G6" s="266">
        <f>'[2]1'!$P$34</f>
        <v>0.10733333333333334</v>
      </c>
      <c r="H6" s="267">
        <f>'[2]1'!$P$10</f>
        <v>8.81</v>
      </c>
      <c r="I6" s="268">
        <f>'[2]1'!$P$32</f>
        <v>8.9549999999999983</v>
      </c>
      <c r="J6" s="267">
        <f>'[2]1'!$P$36</f>
        <v>3.7883333333333327</v>
      </c>
      <c r="K6" s="272">
        <f>'[2]1'!$P$9</f>
        <v>112</v>
      </c>
      <c r="L6" s="272">
        <f>'[2]1'!$P$31</f>
        <v>127.66666666666667</v>
      </c>
      <c r="M6" s="272">
        <f>'[2]1'!$P$7</f>
        <v>76</v>
      </c>
      <c r="N6" s="272">
        <f>'[2]1'!$P$29</f>
        <v>64.333333333333329</v>
      </c>
      <c r="O6" s="272">
        <f>'[2]1'!$P$30</f>
        <v>6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61</v>
      </c>
      <c r="C7" s="154">
        <f>'[1]2'!$F$5</f>
        <v>0</v>
      </c>
      <c r="D7" s="136">
        <f>'[2]2'!$P$33</f>
        <v>22.666666666666668</v>
      </c>
      <c r="E7" s="271">
        <f>'[2]2'!$P$14</f>
        <v>11.5</v>
      </c>
      <c r="F7" s="269">
        <f>'[2]2'!$P$23</f>
        <v>2.6683333333333334</v>
      </c>
      <c r="G7" s="266">
        <f>'[2]2'!$P$34</f>
        <v>9.799999999999999E-2</v>
      </c>
      <c r="H7" s="267">
        <f>'[2]2'!$P$10</f>
        <v>8.99</v>
      </c>
      <c r="I7" s="268">
        <f>'[2]2'!$P$32</f>
        <v>8.8166666666666664</v>
      </c>
      <c r="J7" s="267">
        <f>'[2]2'!$P$36</f>
        <v>4.0316666666666672</v>
      </c>
      <c r="K7" s="272">
        <f>'[2]2'!$P$9</f>
        <v>116</v>
      </c>
      <c r="L7" s="272">
        <f>'[2]2'!$P$31</f>
        <v>127</v>
      </c>
      <c r="M7" s="272">
        <f>'[2]2'!$P$7</f>
        <v>82</v>
      </c>
      <c r="N7" s="288">
        <f>'[2]2'!$P$29</f>
        <v>64.333333333333329</v>
      </c>
      <c r="O7" s="288">
        <f>'[2]2'!$P$30</f>
        <v>3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68</v>
      </c>
      <c r="C8" s="154">
        <f>'[1]3'!$F$5</f>
        <v>0</v>
      </c>
      <c r="D8" s="136">
        <f>'[2]3'!$P$33</f>
        <v>22</v>
      </c>
      <c r="E8" s="271">
        <f>'[2]3'!$P$14</f>
        <v>11.1</v>
      </c>
      <c r="F8" s="269">
        <f>'[2]3'!$P$23</f>
        <v>2.1583333333333332</v>
      </c>
      <c r="G8" s="266">
        <f>'[2]3'!$P$34</f>
        <v>0.11199999999999999</v>
      </c>
      <c r="H8" s="267">
        <f>'[2]3'!$P$10</f>
        <v>8.61</v>
      </c>
      <c r="I8" s="268">
        <f>'[2]3'!$P$32</f>
        <v>8.8816666666666659</v>
      </c>
      <c r="J8" s="267">
        <f>'[2]3'!$P$36</f>
        <v>4.0766666666666671</v>
      </c>
      <c r="K8" s="272">
        <f>'[2]3'!$P$9</f>
        <v>115</v>
      </c>
      <c r="L8" s="272">
        <f>'[2]3'!$P$31</f>
        <v>127.66666666666667</v>
      </c>
      <c r="M8" s="272">
        <f>'[2]3'!$P$7</f>
        <v>85</v>
      </c>
      <c r="N8" s="272">
        <f>'[2]3'!$P$29</f>
        <v>58.333333333333336</v>
      </c>
      <c r="O8" s="272">
        <f>'[2]3'!$P$30</f>
        <v>3.6666666666666665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61</v>
      </c>
      <c r="C9" s="154">
        <f>'[1]4'!$F$5</f>
        <v>0</v>
      </c>
      <c r="D9" s="136">
        <f>'[2]4'!$P$33</f>
        <v>21.833333333333332</v>
      </c>
      <c r="E9" s="271">
        <f>'[2]4'!$P$14</f>
        <v>7.98</v>
      </c>
      <c r="F9" s="269">
        <f>'[2]4'!$P$23</f>
        <v>2.7650000000000001</v>
      </c>
      <c r="G9" s="266">
        <f>'[2]4'!$P$34</f>
        <v>9.8666666666666666E-2</v>
      </c>
      <c r="H9" s="267">
        <f>'[2]4'!$P$10</f>
        <v>8.86</v>
      </c>
      <c r="I9" s="268">
        <f>'[2]4'!$P$32</f>
        <v>8.9066666666666663</v>
      </c>
      <c r="J9" s="267">
        <f>'[2]4'!$P$36</f>
        <v>3.9550000000000001</v>
      </c>
      <c r="K9" s="272">
        <f>'[2]4'!$P$9</f>
        <v>120</v>
      </c>
      <c r="L9" s="272">
        <f>'[2]4'!$P$31</f>
        <v>127.33333333333333</v>
      </c>
      <c r="M9" s="272">
        <f>'[2]4'!$P$7</f>
        <v>88</v>
      </c>
      <c r="N9" s="272">
        <f>'[2]4'!$P$29</f>
        <v>60.666666666666664</v>
      </c>
      <c r="O9" s="272">
        <f>'[2]4'!$P$30</f>
        <v>3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69</v>
      </c>
      <c r="C10" s="154">
        <f>'[1]5'!$F$5</f>
        <v>0</v>
      </c>
      <c r="D10" s="136">
        <f>'[2]5'!$P$33</f>
        <v>21</v>
      </c>
      <c r="E10" s="271">
        <f>'[2]5'!$P$14</f>
        <v>12.5</v>
      </c>
      <c r="F10" s="269">
        <f>'[2]5'!$P$23</f>
        <v>2.3183333333333334</v>
      </c>
      <c r="G10" s="266">
        <f>'[2]5'!$P$34</f>
        <v>6.699999999999999E-2</v>
      </c>
      <c r="H10" s="267">
        <f>'[2]5'!$P$10</f>
        <v>8.8219999999999992</v>
      </c>
      <c r="I10" s="268">
        <f>'[2]5'!$P$32</f>
        <v>8.5016666666666669</v>
      </c>
      <c r="J10" s="267">
        <f>'[2]5'!$P$36</f>
        <v>3.936666666666667</v>
      </c>
      <c r="K10" s="272">
        <f>'[2]5'!$P$9</f>
        <v>112</v>
      </c>
      <c r="L10" s="272">
        <f>'[2]5'!$P$31</f>
        <v>144.66666666666666</v>
      </c>
      <c r="M10" s="272">
        <f>'[2]5'!$P$7</f>
        <v>85</v>
      </c>
      <c r="N10" s="272">
        <f>'[2]5'!$P$29</f>
        <v>68</v>
      </c>
      <c r="O10" s="272">
        <f>'[2]5'!$P$30</f>
        <v>2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71</v>
      </c>
      <c r="C11" s="154">
        <f>'[1]6'!$F$5</f>
        <v>0</v>
      </c>
      <c r="D11" s="136">
        <f>'[2]6'!$P$33</f>
        <v>21.666666666666668</v>
      </c>
      <c r="E11" s="271">
        <f>'[2]6'!$P$14</f>
        <v>9.49</v>
      </c>
      <c r="F11" s="269">
        <f>'[2]6'!$P$23</f>
        <v>2.48</v>
      </c>
      <c r="G11" s="266">
        <f>'[2]6'!$P$34</f>
        <v>7.2499999999999995E-2</v>
      </c>
      <c r="H11" s="267">
        <f>'[2]6'!$P$10</f>
        <v>8.51</v>
      </c>
      <c r="I11" s="268">
        <f>'[2]6'!$P$32</f>
        <v>8.6466666666666665</v>
      </c>
      <c r="J11" s="267">
        <f>'[2]6'!$P$36</f>
        <v>3.52</v>
      </c>
      <c r="K11" s="272">
        <f>'[2]6'!$P$9</f>
        <v>115</v>
      </c>
      <c r="L11" s="272">
        <f>'[2]6'!$P$31</f>
        <v>130.66666666666666</v>
      </c>
      <c r="M11" s="272">
        <f>'[2]6'!$P$7</f>
        <v>81</v>
      </c>
      <c r="N11" s="272">
        <f>'[2]6'!$P$29</f>
        <v>69.666666666666671</v>
      </c>
      <c r="O11" s="272">
        <f>'[2]6'!$P$30</f>
        <v>3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61</v>
      </c>
      <c r="C12" s="154">
        <f>'[1]7'!$F$5</f>
        <v>0</v>
      </c>
      <c r="D12" s="136">
        <f>'[2]7'!$P$33</f>
        <v>22.166666666666668</v>
      </c>
      <c r="E12" s="271">
        <f>'[2]7'!$P$14</f>
        <v>8.1999999999999993</v>
      </c>
      <c r="F12" s="269">
        <f>'[2]7'!$P$23</f>
        <v>2.2183333333333333</v>
      </c>
      <c r="G12" s="266">
        <f>'[2]7'!$P$34</f>
        <v>7.5166666666666673E-2</v>
      </c>
      <c r="H12" s="267">
        <f>'[2]7'!$P$10</f>
        <v>8.83</v>
      </c>
      <c r="I12" s="268">
        <f>'[2]7'!$P$32</f>
        <v>8.4949999999999992</v>
      </c>
      <c r="J12" s="267">
        <f>'[2]7'!$P$36</f>
        <v>4.0641666666666669</v>
      </c>
      <c r="K12" s="272">
        <f>'[2]7'!$P$9</f>
        <v>120</v>
      </c>
      <c r="L12" s="272">
        <f>'[2]7'!$P$31</f>
        <v>133.66666666666666</v>
      </c>
      <c r="M12" s="272">
        <f>'[2]7'!$P$7</f>
        <v>76</v>
      </c>
      <c r="N12" s="272">
        <f>'[2]7'!$P$29</f>
        <v>65</v>
      </c>
      <c r="O12" s="272">
        <f>'[2]7'!$P$30</f>
        <v>3.3333333333333335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72</v>
      </c>
      <c r="C13" s="154">
        <f>'[1]8'!$F$5</f>
        <v>0</v>
      </c>
      <c r="D13" s="136">
        <f>'[2]8'!$P$33</f>
        <v>22</v>
      </c>
      <c r="E13" s="271">
        <f>'[2]8'!$P$14</f>
        <v>6.8</v>
      </c>
      <c r="F13" s="269">
        <f>'[2]8'!$P$23</f>
        <v>2.6933333333333334</v>
      </c>
      <c r="G13" s="266">
        <f>'[2]8'!$P$34</f>
        <v>8.5000000000000006E-2</v>
      </c>
      <c r="H13" s="267">
        <f>'[2]8'!$P$10</f>
        <v>8.81</v>
      </c>
      <c r="I13" s="268">
        <f>'[2]8'!$P$32</f>
        <v>8.7266666666666683</v>
      </c>
      <c r="J13" s="267">
        <f>'[2]8'!$P$36</f>
        <v>3.5916666666666663</v>
      </c>
      <c r="K13" s="272">
        <f>'[2]8'!$P$9</f>
        <v>103</v>
      </c>
      <c r="L13" s="272">
        <f>'[2]8'!$P$31</f>
        <v>131</v>
      </c>
      <c r="M13" s="272">
        <f>'[2]8'!$P$7</f>
        <v>82</v>
      </c>
      <c r="N13" s="272">
        <f>'[2]8'!$P$29</f>
        <v>69.333333333333329</v>
      </c>
      <c r="O13" s="272">
        <f>'[2]8'!$P$30</f>
        <v>1.6666666666666667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63</v>
      </c>
      <c r="C14" s="154">
        <f>'[1]9'!$F$5</f>
        <v>0</v>
      </c>
      <c r="D14" s="136">
        <f>'[2]9'!$P$33</f>
        <v>22.666666666666668</v>
      </c>
      <c r="E14" s="271">
        <f>'[2]9'!$P$14</f>
        <v>10.199999999999999</v>
      </c>
      <c r="F14" s="269">
        <f>'[2]9'!$P$23</f>
        <v>2.8483333333333332</v>
      </c>
      <c r="G14" s="266">
        <f>'[2]9'!$P$34</f>
        <v>8.266666666666668E-2</v>
      </c>
      <c r="H14" s="267">
        <f>'[2]9'!$P$10</f>
        <v>8.91</v>
      </c>
      <c r="I14" s="268">
        <f>'[2]9'!$P$32</f>
        <v>8.67</v>
      </c>
      <c r="J14" s="267">
        <f>'[2]9'!$P$36</f>
        <v>3.9774999999999991</v>
      </c>
      <c r="K14" s="272">
        <f>'[2]9'!$P$9</f>
        <v>108</v>
      </c>
      <c r="L14" s="272">
        <f>'[2]9'!$P$31</f>
        <v>125.33333333333333</v>
      </c>
      <c r="M14" s="272">
        <f>'[2]9'!$P$7</f>
        <v>76</v>
      </c>
      <c r="N14" s="272">
        <f>'[2]9'!$P$29</f>
        <v>65.333333333333329</v>
      </c>
      <c r="O14" s="272">
        <f>'[2]9'!$P$30</f>
        <v>2.6666666666666665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74</v>
      </c>
      <c r="C15" s="154">
        <f>'[1]10'!$F$5</f>
        <v>0</v>
      </c>
      <c r="D15" s="136">
        <f>'[2]10'!$P$33</f>
        <v>22</v>
      </c>
      <c r="E15" s="271">
        <f>'[2]10'!$P$14</f>
        <v>7.12</v>
      </c>
      <c r="F15" s="269">
        <f>'[2]10'!$P$23</f>
        <v>2.1233333333333331</v>
      </c>
      <c r="G15" s="266">
        <f>'[2]10'!$P$34</f>
        <v>8.8333333333333319E-2</v>
      </c>
      <c r="H15" s="267">
        <f>'[2]10'!$P$10</f>
        <v>9.1199999999999992</v>
      </c>
      <c r="I15" s="268">
        <f>'[2]10'!$P$32</f>
        <v>8.65</v>
      </c>
      <c r="J15" s="267">
        <f>'[2]10'!$P$36</f>
        <v>3.649166666666666</v>
      </c>
      <c r="K15" s="272">
        <f>'[2]10'!$P$9</f>
        <v>100</v>
      </c>
      <c r="L15" s="272">
        <f>'[2]10'!$P$31</f>
        <v>120</v>
      </c>
      <c r="M15" s="272">
        <f>'[2]10'!$P$7</f>
        <v>68</v>
      </c>
      <c r="N15" s="272">
        <f>'[2]10'!$P$29</f>
        <v>63</v>
      </c>
      <c r="O15" s="272">
        <f>'[2]10'!$P$30</f>
        <v>2.3333333333333335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79</v>
      </c>
      <c r="C16" s="154">
        <f>'[1]11'!$F$5</f>
        <v>0</v>
      </c>
      <c r="D16" s="136">
        <f>'[2]11'!$P$33</f>
        <v>21.666666666666668</v>
      </c>
      <c r="E16" s="271">
        <f>'[2]11'!$P$14</f>
        <v>7.67</v>
      </c>
      <c r="F16" s="269">
        <f>'[2]11'!$P$23</f>
        <v>2.5050000000000003</v>
      </c>
      <c r="G16" s="266">
        <f>'[2]11'!$P$34</f>
        <v>7.0999999999999994E-2</v>
      </c>
      <c r="H16" s="267">
        <f>'[2]11'!$P$10</f>
        <v>8.85</v>
      </c>
      <c r="I16" s="268">
        <f>'[2]11'!$P$32</f>
        <v>8.5566666666666666</v>
      </c>
      <c r="J16" s="267">
        <f>'[2]11'!$P$36</f>
        <v>3.7466666666666675</v>
      </c>
      <c r="K16" s="272">
        <f>'[2]11'!$P$9</f>
        <v>118</v>
      </c>
      <c r="L16" s="272">
        <f>'[2]11'!$P$31</f>
        <v>135.33333333333334</v>
      </c>
      <c r="M16" s="272">
        <f>'[2]11'!$P$7</f>
        <v>73</v>
      </c>
      <c r="N16" s="272">
        <f>'[2]11'!$P$29</f>
        <v>70</v>
      </c>
      <c r="O16" s="272">
        <f>'[2]11'!$P$30</f>
        <v>1.6666666666666667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58</v>
      </c>
      <c r="C17" s="154">
        <f>'[1]12'!$F$5</f>
        <v>0</v>
      </c>
      <c r="D17" s="136">
        <f>'[2]12'!$P$33</f>
        <v>21.833333333333332</v>
      </c>
      <c r="E17" s="271">
        <f>'[2]12'!$P$14</f>
        <v>9.0500000000000007</v>
      </c>
      <c r="F17" s="269">
        <f>'[2]12'!$P$23</f>
        <v>2.563333333333333</v>
      </c>
      <c r="G17" s="266">
        <f>'[2]12'!$P$34</f>
        <v>6.6000000000000003E-2</v>
      </c>
      <c r="H17" s="267">
        <f>'[2]12'!$P$10</f>
        <v>8.7799999999999994</v>
      </c>
      <c r="I17" s="268">
        <f>'[2]12'!$P$32</f>
        <v>8.3866666666666667</v>
      </c>
      <c r="J17" s="267">
        <f>'[2]12'!$P$36</f>
        <v>4.1174999999999997</v>
      </c>
      <c r="K17" s="272">
        <f>'[2]12'!$P$9</f>
        <v>133</v>
      </c>
      <c r="L17" s="272">
        <f>'[2]12'!$P$31</f>
        <v>130</v>
      </c>
      <c r="M17" s="272">
        <f>'[2]12'!$P$7</f>
        <v>78</v>
      </c>
      <c r="N17" s="272">
        <f>'[2]12'!$P$29</f>
        <v>68.333333333333329</v>
      </c>
      <c r="O17" s="272">
        <f>'[2]12'!$P$30</f>
        <v>1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55</v>
      </c>
      <c r="C18" s="154">
        <f>'[1]13'!$F$5</f>
        <v>0</v>
      </c>
      <c r="D18" s="136">
        <f>'[2]13'!$P$33</f>
        <v>22.833333333333332</v>
      </c>
      <c r="E18" s="271">
        <f>'[2]13'!$P$14</f>
        <v>10.1</v>
      </c>
      <c r="F18" s="269">
        <f>'[2]13'!$P$23</f>
        <v>2.3966666666666665</v>
      </c>
      <c r="G18" s="266">
        <f>'[2]13'!$P$34</f>
        <v>7.2833333333333347E-2</v>
      </c>
      <c r="H18" s="267">
        <f>'[2]13'!$P$10</f>
        <v>8.42</v>
      </c>
      <c r="I18" s="268">
        <f>'[2]13'!$P$32</f>
        <v>8.4050000000000011</v>
      </c>
      <c r="J18" s="267">
        <f>'[2]13'!$P$36</f>
        <v>3.4433333333333334</v>
      </c>
      <c r="K18" s="272">
        <f>'[2]13'!$P$9</f>
        <v>112</v>
      </c>
      <c r="L18" s="272">
        <f>'[2]13'!$P$31</f>
        <v>127.33333333333333</v>
      </c>
      <c r="M18" s="272">
        <f>'[2]13'!$P$7</f>
        <v>80</v>
      </c>
      <c r="N18" s="272">
        <f>'[2]13'!$P$29</f>
        <v>65.333333333333329</v>
      </c>
      <c r="O18" s="272">
        <f>'[2]13'!$P$30</f>
        <v>1.6666666666666667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78</v>
      </c>
      <c r="C19" s="154">
        <f>'[1]14'!$F$5</f>
        <v>0</v>
      </c>
      <c r="D19" s="136">
        <f>'[2]14'!$P$33</f>
        <v>21.5</v>
      </c>
      <c r="E19" s="271">
        <f>'[2]14'!$P$14</f>
        <v>9.4</v>
      </c>
      <c r="F19" s="269">
        <f>'[2]14'!$P$23</f>
        <v>2.6366666666666667</v>
      </c>
      <c r="G19" s="266">
        <f>'[2]14'!$P$34</f>
        <v>0.08</v>
      </c>
      <c r="H19" s="267">
        <f>'[2]14'!$P$10</f>
        <v>8.4600000000000009</v>
      </c>
      <c r="I19" s="268">
        <f>'[2]14'!$P$32</f>
        <v>8.5233333333333334</v>
      </c>
      <c r="J19" s="267">
        <f>'[2]14'!$P$36</f>
        <v>3.8408333333333329</v>
      </c>
      <c r="K19" s="272">
        <f>'[2]14'!$P$9</f>
        <v>105</v>
      </c>
      <c r="L19" s="272">
        <f>'[2]14'!$P$31</f>
        <v>145.33333333333334</v>
      </c>
      <c r="M19" s="272">
        <f>'[2]14'!$P$7</f>
        <v>78</v>
      </c>
      <c r="N19" s="272">
        <f>'[2]14'!$P$29</f>
        <v>67.666666666666671</v>
      </c>
      <c r="O19" s="272">
        <f>'[2]14'!$P$30</f>
        <v>0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58</v>
      </c>
      <c r="C20" s="154">
        <f>'[1]15'!$F$5</f>
        <v>0</v>
      </c>
      <c r="D20" s="136">
        <f>'[2]15'!$P$33</f>
        <v>22.166666666666668</v>
      </c>
      <c r="E20" s="271">
        <f>'[2]15'!$P$14</f>
        <v>9.74</v>
      </c>
      <c r="F20" s="269">
        <f>'[2]15'!$P$23</f>
        <v>2.6766666666666672</v>
      </c>
      <c r="G20" s="266">
        <f>'[2]15'!$P$34</f>
        <v>7.4499999999999997E-2</v>
      </c>
      <c r="H20" s="267">
        <f>'[2]15'!$P$10</f>
        <v>8.4600000000000009</v>
      </c>
      <c r="I20" s="268">
        <f>'[2]15'!$P$32</f>
        <v>8.75</v>
      </c>
      <c r="J20" s="267">
        <f>'[2]15'!$P$36</f>
        <v>3.94</v>
      </c>
      <c r="K20" s="272">
        <f>'[2]15'!$P$9</f>
        <v>100</v>
      </c>
      <c r="L20" s="272">
        <f>'[2]15'!$P$31</f>
        <v>135</v>
      </c>
      <c r="M20" s="272">
        <f>'[2]15'!$P$7</f>
        <v>75</v>
      </c>
      <c r="N20" s="272">
        <f>'[2]15'!$P$29</f>
        <v>76.333333333333329</v>
      </c>
      <c r="O20" s="272">
        <f>'[2]15'!$P$30</f>
        <v>5.666666666666667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55</v>
      </c>
      <c r="C21" s="154">
        <f>'[1]16'!$F$5</f>
        <v>0</v>
      </c>
      <c r="D21" s="136">
        <f>'[2]16'!$P$33</f>
        <v>22</v>
      </c>
      <c r="E21" s="271">
        <f>'[2]16'!$P$14</f>
        <v>10.4</v>
      </c>
      <c r="F21" s="269">
        <f>'[2]16'!$P$23</f>
        <v>2.5833333333333335</v>
      </c>
      <c r="G21" s="266">
        <f>'[2]16'!$P$34</f>
        <v>8.0666666666666664E-2</v>
      </c>
      <c r="H21" s="267">
        <f>'[2]16'!$P$10</f>
        <v>8.48</v>
      </c>
      <c r="I21" s="268">
        <f>'[2]16'!$P$32</f>
        <v>8.5133333333333319</v>
      </c>
      <c r="J21" s="267">
        <f>'[2]16'!$P$36</f>
        <v>3.2766666666666668</v>
      </c>
      <c r="K21" s="272">
        <f>'[2]16'!$P$9</f>
        <v>140</v>
      </c>
      <c r="L21" s="272">
        <f>'[2]16'!$P$31</f>
        <v>136.66666666666666</v>
      </c>
      <c r="M21" s="272">
        <f>'[2]16'!$P$7</f>
        <v>77</v>
      </c>
      <c r="N21" s="272">
        <f>'[2]16'!$P$29</f>
        <v>72</v>
      </c>
      <c r="O21" s="272">
        <f>'[2]16'!$P$30</f>
        <v>1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73</v>
      </c>
      <c r="C22" s="154">
        <f>'[1]17'!$F$5</f>
        <v>0</v>
      </c>
      <c r="D22" s="136">
        <f>'[2]17'!$P$33</f>
        <v>21.5</v>
      </c>
      <c r="E22" s="271">
        <f>'[2]17'!$P$14</f>
        <v>9.83</v>
      </c>
      <c r="F22" s="269">
        <f>'[2]17'!$P$23</f>
        <v>2.6733333333333333</v>
      </c>
      <c r="G22" s="266">
        <f>'[2]17'!$P$34</f>
        <v>9.9833333333333329E-2</v>
      </c>
      <c r="H22" s="267">
        <f>'[2]17'!$P$10</f>
        <v>8.74</v>
      </c>
      <c r="I22" s="268">
        <f>'[2]17'!$P$32</f>
        <v>8.7133333333333329</v>
      </c>
      <c r="J22" s="267">
        <f>'[2]17'!$P$36</f>
        <v>4.2383333333333333</v>
      </c>
      <c r="K22" s="272">
        <f>'[2]17'!$P$9</f>
        <v>109</v>
      </c>
      <c r="L22" s="272">
        <f>'[2]17'!$P$31</f>
        <v>130</v>
      </c>
      <c r="M22" s="272">
        <f>'[2]17'!$P$7</f>
        <v>77</v>
      </c>
      <c r="N22" s="272">
        <f>'[2]17'!$P$29</f>
        <v>71.333333333333329</v>
      </c>
      <c r="O22" s="272">
        <f>'[2]17'!$P$30</f>
        <v>3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61</v>
      </c>
      <c r="C23" s="154">
        <f>'[1]18'!$F$5</f>
        <v>0</v>
      </c>
      <c r="D23" s="136">
        <f>'[2]18'!$P$33</f>
        <v>21.333333333333332</v>
      </c>
      <c r="E23" s="271">
        <f>'[2]18'!$P$14</f>
        <v>11.7</v>
      </c>
      <c r="F23" s="269">
        <f>'[2]18'!$P$23</f>
        <v>2.5133333333333332</v>
      </c>
      <c r="G23" s="266">
        <f>'[2]18'!$P$34</f>
        <v>0.10266666666666667</v>
      </c>
      <c r="H23" s="267">
        <f>'[2]18'!$P$10</f>
        <v>8.2799999999999994</v>
      </c>
      <c r="I23" s="268">
        <f>'[2]18'!$P$32</f>
        <v>8.31</v>
      </c>
      <c r="J23" s="267">
        <f>'[2]18'!$P$36</f>
        <v>3.8458333333333337</v>
      </c>
      <c r="K23" s="272">
        <f>'[2]18'!$P$9</f>
        <v>120</v>
      </c>
      <c r="L23" s="272">
        <f>'[2]18'!$P$31</f>
        <v>132</v>
      </c>
      <c r="M23" s="272">
        <f>'[2]18'!$P$7</f>
        <v>81</v>
      </c>
      <c r="N23" s="272">
        <f>'[2]18'!$P$29</f>
        <v>66</v>
      </c>
      <c r="O23" s="272">
        <f>'[2]18'!$P$30</f>
        <v>1.3333333333333333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61</v>
      </c>
      <c r="C24" s="154">
        <f>'[1]19'!$F$5</f>
        <v>0</v>
      </c>
      <c r="D24" s="136">
        <f>'[2]19'!$P$33</f>
        <v>20.833333333333332</v>
      </c>
      <c r="E24" s="271">
        <f>'[2]19'!$P$14</f>
        <v>8.73</v>
      </c>
      <c r="F24" s="269">
        <f>'[2]19'!$P$23</f>
        <v>2.5766666666666667</v>
      </c>
      <c r="G24" s="266">
        <f>'[2]19'!$P$34</f>
        <v>0.10133333333333333</v>
      </c>
      <c r="H24" s="267">
        <f>'[2]19'!$P$10</f>
        <v>8.43</v>
      </c>
      <c r="I24" s="268">
        <f>'[2]19'!$P$32</f>
        <v>8.5116666666666685</v>
      </c>
      <c r="J24" s="267">
        <f>'[2]19'!$P$36</f>
        <v>4.5983333333333336</v>
      </c>
      <c r="K24" s="272">
        <f>'[2]19'!$P$9</f>
        <v>110</v>
      </c>
      <c r="L24" s="272">
        <f>'[2]19'!$P$31</f>
        <v>133.66666666666666</v>
      </c>
      <c r="M24" s="272">
        <f>'[2]19'!$P$7</f>
        <v>80</v>
      </c>
      <c r="N24" s="272">
        <f>'[2]19'!$P$29</f>
        <v>55.666666666666664</v>
      </c>
      <c r="O24" s="272">
        <f>'[2]19'!$P$30</f>
        <v>1.3333333333333333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75</v>
      </c>
      <c r="C25" s="154">
        <f>'[1]20'!$F$5</f>
        <v>0</v>
      </c>
      <c r="D25" s="136">
        <f>'[2]20'!$P$33</f>
        <v>21.166666666666668</v>
      </c>
      <c r="E25" s="271">
        <f>'[2]20'!$P$14</f>
        <v>16.899999999999999</v>
      </c>
      <c r="F25" s="269">
        <f>'[2]20'!$P$23</f>
        <v>2.7783333333333329</v>
      </c>
      <c r="G25" s="266">
        <f>'[2]20'!$P$34</f>
        <v>7.9000000000000001E-2</v>
      </c>
      <c r="H25" s="267">
        <f>'[2]20'!$P$10</f>
        <v>8.33</v>
      </c>
      <c r="I25" s="268">
        <f>'[2]20'!$P$32</f>
        <v>8.6600000000000019</v>
      </c>
      <c r="J25" s="267">
        <f>'[2]20'!$P$36</f>
        <v>3.5549999999999997</v>
      </c>
      <c r="K25" s="272">
        <f>'[2]20'!$P$9</f>
        <v>138</v>
      </c>
      <c r="L25" s="272">
        <f>'[2]20'!$P$31</f>
        <v>136.33333333333334</v>
      </c>
      <c r="M25" s="272">
        <f>'[2]20'!$P$7</f>
        <v>84</v>
      </c>
      <c r="N25" s="272">
        <f>'[2]20'!$P$29</f>
        <v>69</v>
      </c>
      <c r="O25" s="272">
        <f>'[2]20'!$P$30</f>
        <v>4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60</v>
      </c>
      <c r="C26" s="154">
        <f>'[1]21'!$F$5</f>
        <v>0</v>
      </c>
      <c r="D26" s="136">
        <f>'[2]21'!$P$33</f>
        <v>21.333333333333332</v>
      </c>
      <c r="E26" s="271">
        <f>'[2]20'!$P$14</f>
        <v>16.899999999999999</v>
      </c>
      <c r="F26" s="269">
        <f>'[2]21'!$P$23</f>
        <v>2.17</v>
      </c>
      <c r="G26" s="266">
        <f>'[2]21'!$P$34</f>
        <v>8.6833333333333332E-2</v>
      </c>
      <c r="H26" s="267">
        <f>'[2]21'!$P$10</f>
        <v>8.39</v>
      </c>
      <c r="I26" s="268">
        <f>'[2]21'!$P$32</f>
        <v>8.27</v>
      </c>
      <c r="J26" s="267">
        <f>'[2]21'!$P$36</f>
        <v>4.0824999999999996</v>
      </c>
      <c r="K26" s="272">
        <f>'[2]21'!$P$9</f>
        <v>136</v>
      </c>
      <c r="L26" s="272">
        <f>'[2]21'!$P$31</f>
        <v>123.66666666666667</v>
      </c>
      <c r="M26" s="272">
        <f>'[2]21'!$P$7</f>
        <v>82</v>
      </c>
      <c r="N26" s="272">
        <f>'[2]21'!$P$29</f>
        <v>67.333333333333329</v>
      </c>
      <c r="O26" s="272">
        <f>'[2]21'!$P$30</f>
        <v>1.3333333333333333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61</v>
      </c>
      <c r="C27" s="154">
        <f>'[1]22'!$F$5</f>
        <v>0</v>
      </c>
      <c r="D27" s="136">
        <f>'[2]22'!$P$33</f>
        <v>21.333333333333332</v>
      </c>
      <c r="E27" s="271">
        <f>'[2]22'!$P$14</f>
        <v>11.9</v>
      </c>
      <c r="F27" s="269">
        <f>'[2]22'!$P$23</f>
        <v>2.5716666666666668</v>
      </c>
      <c r="G27" s="266">
        <f>'[2]22'!$P$34</f>
        <v>8.5500000000000007E-2</v>
      </c>
      <c r="H27" s="267">
        <f>'[2]22'!$P$10</f>
        <v>8.41</v>
      </c>
      <c r="I27" s="268">
        <f>'[2]22'!$P$32</f>
        <v>8.6116666666666664</v>
      </c>
      <c r="J27" s="267">
        <f>'[2]22'!$P$36</f>
        <v>3.730833333333333</v>
      </c>
      <c r="K27" s="272">
        <f>'[2]22'!$P$9</f>
        <v>120</v>
      </c>
      <c r="L27" s="272">
        <f>'[2]22'!$P$31</f>
        <v>130.33333333333334</v>
      </c>
      <c r="M27" s="272">
        <f>'[2]22'!$P$7</f>
        <v>85</v>
      </c>
      <c r="N27" s="272">
        <f>'[2]22'!$P$29</f>
        <v>68.666666666666671</v>
      </c>
      <c r="O27" s="272">
        <f>'[2]22'!$P$30</f>
        <v>0.66666666666666663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50</v>
      </c>
      <c r="C28" s="154">
        <f>'[1]23'!$F$5</f>
        <v>0</v>
      </c>
      <c r="D28" s="136">
        <f>'[2]23'!$P$33</f>
        <v>21.833333333333332</v>
      </c>
      <c r="E28" s="271">
        <f>'[2]23'!$P$14</f>
        <v>14.2</v>
      </c>
      <c r="F28" s="269">
        <f>'[2]23'!$P$23</f>
        <v>2.0016666666666665</v>
      </c>
      <c r="G28" s="266">
        <f>'[2]23'!$P$34</f>
        <v>7.6499999999999999E-2</v>
      </c>
      <c r="H28" s="267">
        <f>'[2]23'!$P$10</f>
        <v>8.15</v>
      </c>
      <c r="I28" s="268">
        <f>'[2]23'!$P$32</f>
        <v>8.4240000000000013</v>
      </c>
      <c r="J28" s="267">
        <f>'[2]23'!$P$36</f>
        <v>3.0075000000000003</v>
      </c>
      <c r="K28" s="272">
        <f>'[2]23'!$P$9</f>
        <v>130</v>
      </c>
      <c r="L28" s="272">
        <f>'[2]23'!$P$31</f>
        <v>138.66666666666666</v>
      </c>
      <c r="M28" s="272">
        <f>'[2]23'!$P$7</f>
        <v>84</v>
      </c>
      <c r="N28" s="272">
        <f>'[2]23'!$P$29</f>
        <v>80.333333333333329</v>
      </c>
      <c r="O28" s="272">
        <f>'[2]23'!$P$30</f>
        <v>1.6666666666666667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52</v>
      </c>
      <c r="C29" s="154">
        <f>'[1]24'!$F$5</f>
        <v>0</v>
      </c>
      <c r="D29" s="136">
        <f>'[2]24'!$P$33</f>
        <v>21.166666666666668</v>
      </c>
      <c r="E29" s="271">
        <f>'[2]24'!$P$14</f>
        <v>11.8</v>
      </c>
      <c r="F29" s="269">
        <f>'[2]24'!$P$23</f>
        <v>1.9800000000000002</v>
      </c>
      <c r="G29" s="266">
        <f>'[2]24'!$P$34</f>
        <v>6.5500000000000003E-2</v>
      </c>
      <c r="H29" s="267">
        <f>'[2]24'!$P$10</f>
        <v>8.42</v>
      </c>
      <c r="I29" s="268">
        <f>'[2]24'!$P$32</f>
        <v>8.7783333333333307</v>
      </c>
      <c r="J29" s="267">
        <f>'[2]24'!$P$36</f>
        <v>4.1541666666666668</v>
      </c>
      <c r="K29" s="272">
        <f>'[2]24'!$P$9</f>
        <v>110</v>
      </c>
      <c r="L29" s="272">
        <f>'[2]24'!$P$31</f>
        <v>133.66666666666666</v>
      </c>
      <c r="M29" s="272">
        <f>'[2]24'!$P$7</f>
        <v>80</v>
      </c>
      <c r="N29" s="272">
        <f>'[2]24'!$P$29</f>
        <v>66.666666666666671</v>
      </c>
      <c r="O29" s="272">
        <f>'[2]24'!$P$30</f>
        <v>5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56</v>
      </c>
      <c r="C30" s="154">
        <f>'[1]25'!$F$5</f>
        <v>1</v>
      </c>
      <c r="D30" s="136">
        <f>'[2]25'!$P$33</f>
        <v>20.666666666666668</v>
      </c>
      <c r="E30" s="271">
        <f>'[2]25'!$P$14</f>
        <v>8.4700000000000006</v>
      </c>
      <c r="F30" s="269">
        <f>'[2]25'!$P$23</f>
        <v>1.9650000000000001</v>
      </c>
      <c r="G30" s="266">
        <f>'[2]25'!$P$34</f>
        <v>0.12083333333333333</v>
      </c>
      <c r="H30" s="267">
        <f>'[2]25'!$P$10</f>
        <v>8.64</v>
      </c>
      <c r="I30" s="268">
        <f>'[2]25'!$P$32</f>
        <v>8.8983333333333334</v>
      </c>
      <c r="J30" s="267">
        <f>'[2]25'!$P$36</f>
        <v>3.6233333333333335</v>
      </c>
      <c r="K30" s="272">
        <f>'[2]25'!$P$9</f>
        <v>110</v>
      </c>
      <c r="L30" s="272">
        <f>'[2]25'!$P$31</f>
        <v>131.33333333333334</v>
      </c>
      <c r="M30" s="272">
        <f>'[2]25'!$P$7</f>
        <v>79</v>
      </c>
      <c r="N30" s="272">
        <v>66</v>
      </c>
      <c r="O30" s="272">
        <f>'[2]25'!$P$30</f>
        <v>3.3333333333333335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40</v>
      </c>
      <c r="C31" s="154">
        <f>'[1]26'!$F$5</f>
        <v>1</v>
      </c>
      <c r="D31" s="136">
        <f>'[2]26'!$P$33</f>
        <v>20.25</v>
      </c>
      <c r="E31" s="271">
        <f>'[2]26'!$P$14</f>
        <v>14.4</v>
      </c>
      <c r="F31" s="269">
        <f>'[2]26'!$P$23</f>
        <v>2.1550000000000002</v>
      </c>
      <c r="G31" s="266">
        <f>'[2]26'!$P$34</f>
        <v>0.11649999999999999</v>
      </c>
      <c r="H31" s="267">
        <f>'[2]26'!$P$10</f>
        <v>8.2799999999999994</v>
      </c>
      <c r="I31" s="268">
        <f>'[2]26'!$P$32</f>
        <v>8.9250000000000007</v>
      </c>
      <c r="J31" s="267">
        <f>'[2]26'!$P$36</f>
        <v>4.0274999999999999</v>
      </c>
      <c r="K31" s="272">
        <f>'[2]26'!$P$9</f>
        <v>120</v>
      </c>
      <c r="L31" s="272">
        <f>'[2]26'!$P$31</f>
        <v>127</v>
      </c>
      <c r="M31" s="272">
        <f>'[2]26'!$P$7</f>
        <v>80</v>
      </c>
      <c r="N31" s="272">
        <f>'[2]26'!$P$29</f>
        <v>66.5</v>
      </c>
      <c r="O31" s="272">
        <f>'[2]26'!$P$30</f>
        <v>6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39</v>
      </c>
      <c r="C32" s="154">
        <f>'[1]27'!$F$5</f>
        <v>1</v>
      </c>
      <c r="D32" s="136">
        <f>'[2]27'!$P$33</f>
        <v>18.666666666666668</v>
      </c>
      <c r="E32" s="271">
        <f>'[2]27'!$P$14</f>
        <v>4.13</v>
      </c>
      <c r="F32" s="269">
        <f>'[2]27'!$P$23</f>
        <v>2.313333333333333</v>
      </c>
      <c r="G32" s="266">
        <f>'[2]27'!$P$34</f>
        <v>0.112</v>
      </c>
      <c r="H32" s="267">
        <f>'[2]27'!$P$10</f>
        <v>8.39</v>
      </c>
      <c r="I32" s="268">
        <f>'[2]27'!$P$32</f>
        <v>9.0350000000000001</v>
      </c>
      <c r="J32" s="267">
        <f>'[2]27'!$P$36</f>
        <v>3.9291666666666671</v>
      </c>
      <c r="K32" s="272">
        <f>'[2]27'!$P$9</f>
        <v>110</v>
      </c>
      <c r="L32" s="272">
        <f>'[2]27'!$P$31</f>
        <v>118.66666666666667</v>
      </c>
      <c r="M32" s="272">
        <f>'[2]27'!$P$7</f>
        <v>85</v>
      </c>
      <c r="N32" s="272">
        <f>'[2]27'!$P$29</f>
        <v>62</v>
      </c>
      <c r="O32" s="272">
        <f>'[2]27'!$P$30</f>
        <v>6.666666666666667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41</v>
      </c>
      <c r="C33" s="154">
        <f>'[1]28'!$F$5</f>
        <v>1</v>
      </c>
      <c r="D33" s="136">
        <f>'[2]28'!$P$33</f>
        <v>17.666666666666668</v>
      </c>
      <c r="E33" s="271">
        <f>'[2]28'!$P$14</f>
        <v>137</v>
      </c>
      <c r="F33" s="269">
        <f>'[2]28'!$P$23</f>
        <v>2.0083333333333333</v>
      </c>
      <c r="G33" s="266">
        <f>'[2]28'!$P$34</f>
        <v>9.6499999999999989E-2</v>
      </c>
      <c r="H33" s="267">
        <f>'[2]28'!$P$10</f>
        <v>8.41</v>
      </c>
      <c r="I33" s="268">
        <f>'[2]28'!$P$32</f>
        <v>8.8633333333333333</v>
      </c>
      <c r="J33" s="267">
        <f>'[2]28'!$P$36</f>
        <v>3.6950000000000003</v>
      </c>
      <c r="K33" s="272">
        <f>'[2]28'!$P$9</f>
        <v>128</v>
      </c>
      <c r="L33" s="272">
        <f>'[2]28'!$P$31</f>
        <v>125.66666666666667</v>
      </c>
      <c r="M33" s="272">
        <f>'[2]28'!$P$7</f>
        <v>84</v>
      </c>
      <c r="N33" s="272">
        <f>'[2]28'!$P$29</f>
        <v>64</v>
      </c>
      <c r="O33" s="272">
        <f>'[2]28'!$P$30</f>
        <v>3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37</v>
      </c>
      <c r="C34" s="154">
        <f>'[1]29'!$F$5</f>
        <v>0</v>
      </c>
      <c r="D34" s="136">
        <f>'[2]29'!$P$33</f>
        <v>17.166666666666668</v>
      </c>
      <c r="E34" s="271">
        <f>'[2]29'!$P$14</f>
        <v>16</v>
      </c>
      <c r="F34" s="269">
        <f>'[2]29'!$P$23</f>
        <v>2.65</v>
      </c>
      <c r="G34" s="266">
        <f>'[2]29'!$P$34</f>
        <v>0.1285</v>
      </c>
      <c r="H34" s="267">
        <f>'[2]29'!$P$10</f>
        <v>8.4600000000000009</v>
      </c>
      <c r="I34" s="268">
        <f>'[2]29'!$P$32</f>
        <v>9.2233333333333327</v>
      </c>
      <c r="J34" s="267">
        <f>'[2]29'!$P$36</f>
        <v>3.9141666666666661</v>
      </c>
      <c r="K34" s="272">
        <f>'[2]29'!$P$9</f>
        <v>112</v>
      </c>
      <c r="L34" s="272">
        <f>'[2]29'!$P$31</f>
        <v>122</v>
      </c>
      <c r="M34" s="272">
        <f>'[2]29'!$P$7</f>
        <v>84</v>
      </c>
      <c r="N34" s="272">
        <f>'[2]29'!$P$29</f>
        <v>66.666666666666671</v>
      </c>
      <c r="O34" s="272">
        <f>'[2]29'!$P$30</f>
        <v>4.333333333333333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45</v>
      </c>
      <c r="C35" s="154">
        <f>'[1]30'!$F$5</f>
        <v>0</v>
      </c>
      <c r="D35" s="136">
        <f>'[2]30'!$P$33</f>
        <v>16.666666666666668</v>
      </c>
      <c r="E35" s="271">
        <f>'[2]30'!$P$14</f>
        <v>15.5</v>
      </c>
      <c r="F35" s="269">
        <f>'[2]30'!$P$23</f>
        <v>2.0116666666666667</v>
      </c>
      <c r="G35" s="266">
        <f>'[2]30'!$P$34</f>
        <v>0.11566666666666665</v>
      </c>
      <c r="H35" s="267">
        <f>'[2]30'!$P$10</f>
        <v>8.41</v>
      </c>
      <c r="I35" s="268">
        <f>'[2]30'!$P$32</f>
        <v>8.7550000000000008</v>
      </c>
      <c r="J35" s="267">
        <f>'[2]30'!$P$36</f>
        <v>3.9333333333333331</v>
      </c>
      <c r="K35" s="272">
        <f>'[2]30'!$P$9</f>
        <v>115</v>
      </c>
      <c r="L35" s="272">
        <f>'[2]30'!$P$31</f>
        <v>135</v>
      </c>
      <c r="M35" s="272">
        <f>'[2]30'!$P$7</f>
        <v>85</v>
      </c>
      <c r="N35" s="272">
        <f>'[2]30'!$P$29</f>
        <v>71.333333333333329</v>
      </c>
      <c r="O35" s="272">
        <f>'[2]30'!$P$30</f>
        <v>0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55</v>
      </c>
      <c r="C36" s="154">
        <f>'[1]31'!$F$5</f>
        <v>0</v>
      </c>
      <c r="D36" s="136">
        <f>'[2]31'!$P$33</f>
        <v>17.166666666666668</v>
      </c>
      <c r="E36" s="271">
        <f>'[2]31'!$P$14</f>
        <v>14.4</v>
      </c>
      <c r="F36" s="269">
        <f>'[2]31'!$P$23</f>
        <v>2.2383333333333337</v>
      </c>
      <c r="G36" s="266">
        <f>'[2]31'!$P$34</f>
        <v>0.24483333333333335</v>
      </c>
      <c r="H36" s="267">
        <f>'[2]31'!$P$10</f>
        <v>8.42</v>
      </c>
      <c r="I36" s="268">
        <f>'[2]31'!$P$32</f>
        <v>8.7916666666666661</v>
      </c>
      <c r="J36" s="267">
        <f>'[2]31'!$P$36</f>
        <v>3.9524999999999992</v>
      </c>
      <c r="K36" s="272">
        <f>'[2]31'!$P$9</f>
        <v>115</v>
      </c>
      <c r="L36" s="272">
        <f>'[2]31'!$P$31</f>
        <v>129</v>
      </c>
      <c r="M36" s="272">
        <f>'[2]31'!$P$7</f>
        <v>90</v>
      </c>
      <c r="N36" s="272">
        <f>'[2]31'!$P$29</f>
        <v>72.666666666666671</v>
      </c>
      <c r="O36" s="272">
        <f>'[2]31'!$P$30</f>
        <v>3.3333333333333335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4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59.645161290322584</v>
      </c>
      <c r="C38" s="123">
        <f>AVERAGE(C6:C36)</f>
        <v>0.12903225806451613</v>
      </c>
      <c r="D38" s="270">
        <f t="shared" ref="D38:O38" si="0">AVERAGEIF(D6:D36,"&lt;&gt;#DIV/0!")</f>
        <v>20.986559139784937</v>
      </c>
      <c r="E38" s="270">
        <f t="shared" si="0"/>
        <v>14.929032258064515</v>
      </c>
      <c r="F38" s="270">
        <f t="shared" si="0"/>
        <v>2.4351505376344091</v>
      </c>
      <c r="G38" s="270">
        <f t="shared" si="0"/>
        <v>9.5602150537634392E-2</v>
      </c>
      <c r="H38" s="270">
        <f t="shared" si="0"/>
        <v>8.5768387096774212</v>
      </c>
      <c r="I38" s="270">
        <f t="shared" si="0"/>
        <v>8.6824408602150562</v>
      </c>
      <c r="J38" s="270">
        <f t="shared" si="0"/>
        <v>3.8465591397849459</v>
      </c>
      <c r="K38" s="270">
        <f t="shared" si="0"/>
        <v>116.51612903225806</v>
      </c>
      <c r="L38" s="270">
        <f t="shared" si="0"/>
        <v>130.69892473118276</v>
      </c>
      <c r="M38" s="270">
        <f t="shared" si="0"/>
        <v>80.645161290322577</v>
      </c>
      <c r="N38" s="270">
        <f t="shared" si="0"/>
        <v>67.155913978494624</v>
      </c>
      <c r="O38" s="270">
        <f t="shared" si="0"/>
        <v>2.7956989247311825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79</v>
      </c>
      <c r="C39" s="123">
        <f>MAX(C6:C36)</f>
        <v>1</v>
      </c>
      <c r="D39" s="34">
        <f>MAX(D6:D36)</f>
        <v>22.833333333333332</v>
      </c>
      <c r="E39" s="123">
        <f>MAX(E6:E36)</f>
        <v>137</v>
      </c>
      <c r="F39" s="123">
        <f t="shared" ref="F39:O39" si="1">MAX(F6:F36)</f>
        <v>3.2480000000000002</v>
      </c>
      <c r="G39" s="123">
        <f t="shared" si="1"/>
        <v>0.24483333333333335</v>
      </c>
      <c r="H39" s="123">
        <f t="shared" si="1"/>
        <v>9.1199999999999992</v>
      </c>
      <c r="I39" s="123">
        <f t="shared" si="1"/>
        <v>9.2233333333333327</v>
      </c>
      <c r="J39" s="123">
        <f t="shared" si="1"/>
        <v>4.5983333333333336</v>
      </c>
      <c r="K39" s="34">
        <f t="shared" si="1"/>
        <v>140</v>
      </c>
      <c r="L39" s="34">
        <f t="shared" si="1"/>
        <v>145.33333333333334</v>
      </c>
      <c r="M39" s="34">
        <f t="shared" si="1"/>
        <v>90</v>
      </c>
      <c r="N39" s="34">
        <f t="shared" si="1"/>
        <v>80.333333333333329</v>
      </c>
      <c r="O39" s="130">
        <f t="shared" si="1"/>
        <v>6.666666666666667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37</v>
      </c>
      <c r="C40" s="156">
        <f>MIN(C6:C36)</f>
        <v>0</v>
      </c>
      <c r="D40" s="132">
        <f>MIN(D6:D36)</f>
        <v>16.666666666666668</v>
      </c>
      <c r="E40" s="156">
        <f>MIN(E6:E36)</f>
        <v>4.13</v>
      </c>
      <c r="F40" s="156">
        <f t="shared" ref="F40:O40" si="2">MIN(F6:F36)</f>
        <v>1.9650000000000001</v>
      </c>
      <c r="G40" s="156">
        <f t="shared" si="2"/>
        <v>6.5500000000000003E-2</v>
      </c>
      <c r="H40" s="156">
        <f t="shared" si="2"/>
        <v>8.15</v>
      </c>
      <c r="I40" s="156">
        <f t="shared" si="2"/>
        <v>8.27</v>
      </c>
      <c r="J40" s="156">
        <f t="shared" si="2"/>
        <v>3.0075000000000003</v>
      </c>
      <c r="K40" s="132">
        <f t="shared" si="2"/>
        <v>100</v>
      </c>
      <c r="L40" s="132">
        <f t="shared" si="2"/>
        <v>118.66666666666667</v>
      </c>
      <c r="M40" s="132">
        <f t="shared" si="2"/>
        <v>68</v>
      </c>
      <c r="N40" s="132">
        <f t="shared" si="2"/>
        <v>55.666666666666664</v>
      </c>
      <c r="O40" s="133">
        <f t="shared" si="2"/>
        <v>0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8" activePane="bottomRight" state="frozen"/>
      <selection pane="topRight" activeCell="B1" sqref="B1"/>
      <selection pane="bottomLeft" activeCell="A6" sqref="A6"/>
      <selection pane="bottomRight" activeCell="T34" sqref="T34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6" t="s">
        <v>87</v>
      </c>
      <c r="C1" s="376"/>
      <c r="D1" s="376"/>
      <c r="E1" s="376"/>
      <c r="F1" s="376"/>
      <c r="G1" s="376"/>
      <c r="H1" s="43"/>
      <c r="I1" s="43"/>
      <c r="J1" s="43"/>
      <c r="K1" s="388" t="s">
        <v>124</v>
      </c>
      <c r="L1" s="388"/>
      <c r="M1" s="388"/>
      <c r="N1" s="43"/>
      <c r="O1" s="389"/>
      <c r="P1" s="390"/>
    </row>
    <row r="2" spans="1:21" ht="0.6" hidden="1" customHeight="1" thickBot="1" x14ac:dyDescent="0.25">
      <c r="A2" s="378" t="s">
        <v>24</v>
      </c>
      <c r="B2" s="381" t="s">
        <v>42</v>
      </c>
      <c r="C2" s="382"/>
      <c r="D2" s="382"/>
      <c r="E2" s="382"/>
      <c r="F2" s="382"/>
      <c r="G2" s="383"/>
      <c r="H2" s="391"/>
      <c r="I2" s="391"/>
      <c r="J2" s="391"/>
      <c r="K2" s="391"/>
      <c r="L2" s="391"/>
      <c r="M2" s="391"/>
      <c r="N2" s="391"/>
      <c r="O2" s="391"/>
      <c r="P2" s="392"/>
      <c r="Q2" s="24"/>
    </row>
    <row r="3" spans="1:21" ht="15" customHeight="1" thickTop="1" thickBot="1" x14ac:dyDescent="0.25">
      <c r="A3" s="379"/>
      <c r="B3" s="384" t="s">
        <v>82</v>
      </c>
      <c r="C3" s="386" t="s">
        <v>83</v>
      </c>
      <c r="D3" s="386" t="s">
        <v>43</v>
      </c>
      <c r="E3" s="386" t="s">
        <v>44</v>
      </c>
      <c r="F3" s="393" t="s">
        <v>103</v>
      </c>
      <c r="G3" s="36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6" t="s">
        <v>92</v>
      </c>
      <c r="N3" s="397"/>
      <c r="O3" s="397"/>
      <c r="P3" s="397"/>
      <c r="Q3" s="398"/>
    </row>
    <row r="4" spans="1:21" ht="27" customHeight="1" x14ac:dyDescent="0.2">
      <c r="A4" s="380"/>
      <c r="B4" s="385"/>
      <c r="C4" s="387"/>
      <c r="D4" s="387"/>
      <c r="E4" s="387"/>
      <c r="F4" s="394"/>
      <c r="G4" s="39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5</v>
      </c>
      <c r="C5" s="37">
        <v>0</v>
      </c>
      <c r="D5" s="37">
        <v>0</v>
      </c>
      <c r="E5" s="273">
        <v>0</v>
      </c>
      <c r="F5" s="159">
        <v>0</v>
      </c>
      <c r="G5" s="38">
        <v>0</v>
      </c>
      <c r="H5" s="299">
        <f>'[1]1'!$E$42</f>
        <v>0</v>
      </c>
      <c r="I5" s="300">
        <f>'[1]1'!$B$33*12.92/2</f>
        <v>1905.7</v>
      </c>
      <c r="J5" s="299">
        <f>'[1]1'!$B$42</f>
        <v>700</v>
      </c>
      <c r="K5" s="300">
        <f>'[1]1'!$F$33</f>
        <v>470.25000000000006</v>
      </c>
      <c r="L5" s="301">
        <f>'[1]1'!$H$42</f>
        <v>55</v>
      </c>
      <c r="M5" s="311">
        <f>'[1]1'!$C$34</f>
        <v>41.7</v>
      </c>
      <c r="N5" s="306">
        <f>'[1]1'!$F$34</f>
        <v>10.289213884360949</v>
      </c>
      <c r="O5" s="306">
        <f>'[1]1'!$F$43</f>
        <v>0</v>
      </c>
      <c r="P5" s="306">
        <f>'[1]1'!$C$43</f>
        <v>15.316214181930173</v>
      </c>
      <c r="Q5" s="309">
        <f>'[1]1'!$H$43</f>
        <v>1.2034168285802278</v>
      </c>
    </row>
    <row r="6" spans="1:21" ht="14.65" customHeight="1" x14ac:dyDescent="0.2">
      <c r="A6" s="35">
        <v>2</v>
      </c>
      <c r="B6" s="36">
        <v>4</v>
      </c>
      <c r="C6" s="37">
        <v>24</v>
      </c>
      <c r="D6" s="37">
        <v>192</v>
      </c>
      <c r="E6" s="273">
        <v>0.51</v>
      </c>
      <c r="F6" s="159">
        <v>126</v>
      </c>
      <c r="G6" s="38">
        <v>1</v>
      </c>
      <c r="H6" s="299">
        <f>'[1]2'!$E$42</f>
        <v>0</v>
      </c>
      <c r="I6" s="300">
        <f>'[1]2'!$B$33*12.92/2</f>
        <v>2596.92</v>
      </c>
      <c r="J6" s="299">
        <f>'[1]2'!$B$42</f>
        <v>1020</v>
      </c>
      <c r="K6" s="300">
        <f>'[1]2'!$F$33</f>
        <v>1197</v>
      </c>
      <c r="L6" s="301">
        <f>'[1]2'!$H$42</f>
        <v>55</v>
      </c>
      <c r="M6" s="311">
        <f>'[1]2'!$C$34</f>
        <v>40.074812736699748</v>
      </c>
      <c r="N6" s="306">
        <f>'[1]2'!$F$34</f>
        <v>18.471709119198742</v>
      </c>
      <c r="O6" s="306">
        <f>'[1]2'!$F$43</f>
        <v>0</v>
      </c>
      <c r="P6" s="306">
        <f>'[1]2'!$C$43</f>
        <v>15.740303510094169</v>
      </c>
      <c r="Q6" s="309">
        <f>'[1]2'!$H$43</f>
        <v>0.84874185593645024</v>
      </c>
    </row>
    <row r="7" spans="1:21" ht="14.65" customHeight="1" x14ac:dyDescent="0.2">
      <c r="A7" s="35">
        <v>3</v>
      </c>
      <c r="B7" s="36">
        <v>5</v>
      </c>
      <c r="C7" s="37">
        <v>24</v>
      </c>
      <c r="D7" s="37">
        <v>134</v>
      </c>
      <c r="E7" s="273">
        <v>0.49</v>
      </c>
      <c r="F7" s="159">
        <v>126</v>
      </c>
      <c r="G7" s="38">
        <v>1</v>
      </c>
      <c r="H7" s="299">
        <f>'[1]3'!$E$42</f>
        <v>0</v>
      </c>
      <c r="I7" s="300">
        <f>'[1]3'!$B$33*12.92/2</f>
        <v>1976.76</v>
      </c>
      <c r="J7" s="299">
        <f>'[1]3'!$B$42</f>
        <v>640</v>
      </c>
      <c r="K7" s="300">
        <f>'[1]3'!F$33</f>
        <v>453.15000000000003</v>
      </c>
      <c r="L7" s="301">
        <f>'[1]3'!$H$42</f>
        <v>55</v>
      </c>
      <c r="M7" s="311">
        <f>'[1]3'!$C$34</f>
        <v>41.078263905337089</v>
      </c>
      <c r="N7" s="306">
        <f>'[1]3'!$F$34</f>
        <v>9.4167300475037461</v>
      </c>
      <c r="O7" s="306">
        <f>'[1]3'!$F$43</f>
        <v>0</v>
      </c>
      <c r="P7" s="306">
        <f>'[1]3'!$C$43</f>
        <v>13.29958563478406</v>
      </c>
      <c r="Q7" s="309">
        <f>'[1]3'!$H$43</f>
        <v>1.1429331404892551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0</v>
      </c>
      <c r="E8" s="273">
        <v>0</v>
      </c>
      <c r="F8" s="159">
        <v>0</v>
      </c>
      <c r="G8" s="38">
        <v>0</v>
      </c>
      <c r="H8" s="299">
        <f>'[1]4'!$E$42</f>
        <v>0</v>
      </c>
      <c r="I8" s="300">
        <f>'[1]4'!$B$33*12.92/2</f>
        <v>2454.8000000000002</v>
      </c>
      <c r="J8" s="299">
        <f>'[1]4'!$B$42</f>
        <v>800</v>
      </c>
      <c r="K8" s="300">
        <f>'[1]4'!$F$33</f>
        <v>538.65000000000009</v>
      </c>
      <c r="L8" s="301">
        <f>'[1]4'!$H$42</f>
        <v>81</v>
      </c>
      <c r="M8" s="311">
        <f>'[1]4'!$C$34</f>
        <v>40.994502448179077</v>
      </c>
      <c r="N8" s="306">
        <f>'[1]4'!$F$34</f>
        <v>8.9953107152157639</v>
      </c>
      <c r="O8" s="306">
        <f>'[1]4'!$F$43</f>
        <v>0</v>
      </c>
      <c r="P8" s="306">
        <f>'[1]4'!$C$43</f>
        <v>13.359785709036686</v>
      </c>
      <c r="Q8" s="309">
        <f>'[1]4'!$H$43</f>
        <v>1.3526783030399645</v>
      </c>
    </row>
    <row r="9" spans="1:21" ht="14.65" customHeight="1" x14ac:dyDescent="0.2">
      <c r="A9" s="35">
        <v>5</v>
      </c>
      <c r="B9" s="36">
        <v>5</v>
      </c>
      <c r="C9" s="37">
        <v>24</v>
      </c>
      <c r="D9" s="37">
        <v>117</v>
      </c>
      <c r="E9" s="273">
        <v>4.68</v>
      </c>
      <c r="F9" s="159">
        <v>109</v>
      </c>
      <c r="G9" s="38">
        <v>1</v>
      </c>
      <c r="H9" s="299">
        <f>'[1]5'!$E$42</f>
        <v>0</v>
      </c>
      <c r="I9" s="300">
        <f>'[1]5'!$B$33*12.92/2</f>
        <v>2306.2199999999998</v>
      </c>
      <c r="J9" s="299">
        <f>'[1]5'!$B$42</f>
        <v>760</v>
      </c>
      <c r="K9" s="300">
        <f>'[1]5'!$F$33</f>
        <v>555.75</v>
      </c>
      <c r="L9" s="301">
        <f>'[1]5'!$H$42</f>
        <v>66</v>
      </c>
      <c r="M9" s="311">
        <f>'[1]5'!$C$34</f>
        <v>41.272414903893292</v>
      </c>
      <c r="N9" s="306">
        <f>'[1]5'!$F$34</f>
        <v>9.945774723503698</v>
      </c>
      <c r="O9" s="306">
        <f>'[1]5'!$F$43</f>
        <v>0</v>
      </c>
      <c r="P9" s="306">
        <f>'[1]5'!$C$43</f>
        <v>13.601059450945229</v>
      </c>
      <c r="Q9" s="309">
        <f>'[1]5'!$H$43</f>
        <v>1.181144636529454</v>
      </c>
    </row>
    <row r="10" spans="1:21" ht="14.65" customHeight="1" x14ac:dyDescent="0.2">
      <c r="A10" s="35">
        <v>6</v>
      </c>
      <c r="B10" s="36">
        <v>4</v>
      </c>
      <c r="C10" s="37">
        <v>24</v>
      </c>
      <c r="D10" s="37">
        <v>109</v>
      </c>
      <c r="E10" s="273">
        <v>0.96</v>
      </c>
      <c r="F10" s="159">
        <v>90</v>
      </c>
      <c r="G10" s="38">
        <v>1</v>
      </c>
      <c r="H10" s="299">
        <f>'[1]6'!$E$42</f>
        <v>0</v>
      </c>
      <c r="I10" s="300">
        <f>'[1]6'!$B$33*12.92/2</f>
        <v>2487.1</v>
      </c>
      <c r="J10" s="299">
        <f>'[1]6'!$B$42</f>
        <v>720</v>
      </c>
      <c r="K10" s="300">
        <f>'[1]6'!$F$33</f>
        <v>598.5</v>
      </c>
      <c r="L10" s="301">
        <f>'[1]6'!$H$42</f>
        <v>73</v>
      </c>
      <c r="M10" s="311">
        <f>'[1]6'!$C$34</f>
        <v>42.061132476246634</v>
      </c>
      <c r="N10" s="306">
        <f>'[1]6'!$F$34</f>
        <v>10.121662895353467</v>
      </c>
      <c r="O10" s="306">
        <f>'[1]6'!$F$43</f>
        <v>0</v>
      </c>
      <c r="P10" s="306">
        <f>'[1]6'!$C$43</f>
        <v>12.176436565838758</v>
      </c>
      <c r="Q10" s="309">
        <f>'[1]6'!$H$43</f>
        <v>1.2345553740364297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195</v>
      </c>
      <c r="E11" s="273">
        <v>0.51</v>
      </c>
      <c r="F11" s="159">
        <v>135</v>
      </c>
      <c r="G11" s="38">
        <v>1</v>
      </c>
      <c r="H11" s="299">
        <f>'[1]7'!$E$42</f>
        <v>0</v>
      </c>
      <c r="I11" s="300">
        <f>'[1]7'!$B$33*12.92/2</f>
        <v>2506.48</v>
      </c>
      <c r="J11" s="299">
        <f>'[1]7'!$B$42</f>
        <v>760</v>
      </c>
      <c r="K11" s="300">
        <f>'[1]7'!$F$33</f>
        <v>1111.5</v>
      </c>
      <c r="L11" s="301">
        <f>'[1]7'!$H$42</f>
        <v>55</v>
      </c>
      <c r="M11" s="311">
        <f>'[1]7'!$C$34</f>
        <v>41.915923328293189</v>
      </c>
      <c r="N11" s="306">
        <f>'[1]7'!$F$34</f>
        <v>18.587640347977196</v>
      </c>
      <c r="O11" s="306">
        <f>'[1]7'!$F$43</f>
        <v>0</v>
      </c>
      <c r="P11" s="306">
        <f>'[1]7'!$C$43</f>
        <v>12.70949767383056</v>
      </c>
      <c r="Q11" s="309">
        <f>'[1]7'!$H$43</f>
        <v>0.91976627902721164</v>
      </c>
    </row>
    <row r="12" spans="1:21" ht="14.65" customHeight="1" x14ac:dyDescent="0.2">
      <c r="A12" s="35">
        <v>8</v>
      </c>
      <c r="B12" s="36">
        <v>5</v>
      </c>
      <c r="C12" s="37">
        <v>0</v>
      </c>
      <c r="D12" s="37">
        <v>0</v>
      </c>
      <c r="E12" s="273">
        <v>0</v>
      </c>
      <c r="F12" s="159">
        <v>0</v>
      </c>
      <c r="G12" s="38">
        <v>0</v>
      </c>
      <c r="H12" s="299">
        <f>'[1]8'!$E$42</f>
        <v>0</v>
      </c>
      <c r="I12" s="300">
        <f>'[1]8'!$B$33*12.92/2</f>
        <v>2261</v>
      </c>
      <c r="J12" s="299">
        <f>'[1]8'!$B$42</f>
        <v>1940</v>
      </c>
      <c r="K12" s="300">
        <f>'[1]8'!$F$33</f>
        <v>1111.5</v>
      </c>
      <c r="L12" s="301">
        <f>'[1]8'!$H$42</f>
        <v>55</v>
      </c>
      <c r="M12" s="311">
        <f>'[1]8'!$C$34</f>
        <v>39.86810551557047</v>
      </c>
      <c r="N12" s="306">
        <f>'[1]8'!$F$34</f>
        <v>19.599026661015731</v>
      </c>
      <c r="O12" s="306">
        <f>'[1]8'!$F$43</f>
        <v>0</v>
      </c>
      <c r="P12" s="306">
        <f>'[1]8'!$C$43</f>
        <v>34.207927775412074</v>
      </c>
      <c r="Q12" s="309">
        <f>'[1]8'!$H$43</f>
        <v>0.96981238538539394</v>
      </c>
    </row>
    <row r="13" spans="1:21" ht="14.65" customHeight="1" x14ac:dyDescent="0.2">
      <c r="A13" s="35">
        <v>9</v>
      </c>
      <c r="B13" s="36">
        <v>5</v>
      </c>
      <c r="C13" s="37">
        <v>24</v>
      </c>
      <c r="D13" s="37">
        <v>102</v>
      </c>
      <c r="E13" s="273">
        <v>9.5299999999999994</v>
      </c>
      <c r="F13" s="159">
        <v>118</v>
      </c>
      <c r="G13" s="38">
        <v>1</v>
      </c>
      <c r="H13" s="299">
        <f>'[1]9'!$E$42</f>
        <v>0</v>
      </c>
      <c r="I13" s="300">
        <f>'[1]9'!$B$33*12.92/2</f>
        <v>2370.8200000000002</v>
      </c>
      <c r="J13" s="299">
        <f>'[1]9'!$B$42</f>
        <v>820</v>
      </c>
      <c r="K13" s="300">
        <f>'[1]9'!$F$33</f>
        <v>1111.5</v>
      </c>
      <c r="L13" s="301">
        <f>'[1]9'!$H$42</f>
        <v>55</v>
      </c>
      <c r="M13" s="311">
        <f>'[1]9'!$C$34</f>
        <v>35.712435077067902</v>
      </c>
      <c r="N13" s="306">
        <f>'[1]9'!$F$34</f>
        <v>16.742887097359127</v>
      </c>
      <c r="O13" s="306">
        <f>'[1]9'!$F$43</f>
        <v>0</v>
      </c>
      <c r="P13" s="306">
        <f>'[1]9'!$C$43</f>
        <v>12.351927503224907</v>
      </c>
      <c r="Q13" s="309">
        <f>'[1]9'!$H$43</f>
        <v>0.82848294228947539</v>
      </c>
    </row>
    <row r="14" spans="1:21" ht="14.65" customHeight="1" x14ac:dyDescent="0.2">
      <c r="A14" s="35">
        <v>10</v>
      </c>
      <c r="B14" s="36">
        <v>5</v>
      </c>
      <c r="C14" s="37">
        <v>24</v>
      </c>
      <c r="D14" s="37">
        <v>177</v>
      </c>
      <c r="E14" s="273">
        <v>0.48</v>
      </c>
      <c r="F14" s="159">
        <v>276</v>
      </c>
      <c r="G14" s="38">
        <v>1</v>
      </c>
      <c r="H14" s="299">
        <f>'[1]10'!$E$42</f>
        <v>0</v>
      </c>
      <c r="I14" s="300">
        <f>'[1]10'!$B$33*12.92/2</f>
        <v>2538.7800000000002</v>
      </c>
      <c r="J14" s="299">
        <f>'[1]10'!$B$42</f>
        <v>700</v>
      </c>
      <c r="K14" s="300">
        <f>'[1]10'!$F$33</f>
        <v>598.5</v>
      </c>
      <c r="L14" s="301">
        <f>'[1]10'!$H$42</f>
        <v>55</v>
      </c>
      <c r="M14" s="311">
        <f>'[1]10'!$C$34</f>
        <v>49.098398700388763</v>
      </c>
      <c r="N14" s="306">
        <f>'[1]10'!$F$34</f>
        <v>11.574611278717601</v>
      </c>
      <c r="O14" s="306">
        <f>'[1]10'!$F$43</f>
        <v>0</v>
      </c>
      <c r="P14" s="306">
        <f>'[1]10'!$C$43</f>
        <v>13.537557051131698</v>
      </c>
      <c r="Q14" s="309">
        <f>'[1]10'!$H$43</f>
        <v>1.0636651968746333</v>
      </c>
    </row>
    <row r="15" spans="1:21" ht="14.65" customHeight="1" x14ac:dyDescent="0.2">
      <c r="A15" s="35">
        <v>11</v>
      </c>
      <c r="B15" s="36">
        <v>5</v>
      </c>
      <c r="C15" s="37">
        <v>24</v>
      </c>
      <c r="D15" s="37">
        <v>0</v>
      </c>
      <c r="E15" s="273">
        <v>0</v>
      </c>
      <c r="F15" s="159">
        <v>0</v>
      </c>
      <c r="G15" s="38">
        <v>0</v>
      </c>
      <c r="H15" s="299">
        <f>'[1]11'!$E$42</f>
        <v>0</v>
      </c>
      <c r="I15" s="300">
        <f>'[1]11'!$B$33*12.92/2</f>
        <v>2383.7399999999998</v>
      </c>
      <c r="J15" s="299">
        <f>'[1]11'!$B$42</f>
        <v>780</v>
      </c>
      <c r="K15" s="300">
        <f>'[1]11'!$F$33</f>
        <v>598.5</v>
      </c>
      <c r="L15" s="301">
        <f>'[1]11'!$H$42</f>
        <v>55</v>
      </c>
      <c r="M15" s="311">
        <f>'[1]11'!$C$34</f>
        <v>42.343725019984007</v>
      </c>
      <c r="N15" s="306">
        <f>'[1]11'!$F$34</f>
        <v>10.631494804156674</v>
      </c>
      <c r="O15" s="306">
        <f>'[1]11'!$F$43</f>
        <v>0</v>
      </c>
      <c r="P15" s="306">
        <f>'[1]11'!$C$43</f>
        <v>13.855582200905943</v>
      </c>
      <c r="Q15" s="309">
        <f>'[1]11'!$H$43</f>
        <v>0.97699618083311124</v>
      </c>
    </row>
    <row r="16" spans="1:21" ht="14.65" customHeight="1" x14ac:dyDescent="0.2">
      <c r="A16" s="35">
        <v>12</v>
      </c>
      <c r="B16" s="36">
        <v>5</v>
      </c>
      <c r="C16" s="37">
        <v>24</v>
      </c>
      <c r="D16" s="37">
        <v>350</v>
      </c>
      <c r="E16" s="273">
        <v>0.96</v>
      </c>
      <c r="F16" s="159">
        <v>177</v>
      </c>
      <c r="G16" s="38">
        <v>2</v>
      </c>
      <c r="H16" s="299">
        <f>'[1]12'!$E$42</f>
        <v>0</v>
      </c>
      <c r="I16" s="300">
        <f>'[1]12'!$B$33*12.92/2</f>
        <v>2596.92</v>
      </c>
      <c r="J16" s="299">
        <f>'[1]12'!$B$42</f>
        <v>780</v>
      </c>
      <c r="K16" s="300">
        <f>'[1]12'!$F$33</f>
        <v>769.50000000000011</v>
      </c>
      <c r="L16" s="301">
        <f>'[1]12'!$H$42</f>
        <v>73</v>
      </c>
      <c r="M16" s="311">
        <f>'[1]12'!$C$34</f>
        <v>41.908653427189307</v>
      </c>
      <c r="N16" s="306">
        <f>'[1]12'!$F$34</f>
        <v>12.418060168284807</v>
      </c>
      <c r="O16" s="306">
        <f>'[1]12'!$F$43</f>
        <v>0</v>
      </c>
      <c r="P16" s="306">
        <f>'[1]12'!$C$43</f>
        <v>12.587507383056723</v>
      </c>
      <c r="Q16" s="309">
        <f>'[1]12'!$H$43</f>
        <v>1.1780615884142831</v>
      </c>
    </row>
    <row r="17" spans="1:17" ht="14.65" customHeight="1" x14ac:dyDescent="0.2">
      <c r="A17" s="35">
        <v>13</v>
      </c>
      <c r="B17" s="36">
        <v>4</v>
      </c>
      <c r="C17" s="37">
        <v>24</v>
      </c>
      <c r="D17" s="37">
        <v>118</v>
      </c>
      <c r="E17" s="273">
        <v>0.02</v>
      </c>
      <c r="F17" s="159">
        <v>98</v>
      </c>
      <c r="G17" s="38">
        <v>1</v>
      </c>
      <c r="H17" s="299">
        <f>'[1]13'!$E$42</f>
        <v>0</v>
      </c>
      <c r="I17" s="300">
        <f>'[1]13'!$B$33*12.92/2</f>
        <v>2347.8869999999997</v>
      </c>
      <c r="J17" s="299">
        <f>'[1]13'!$B$42</f>
        <v>760</v>
      </c>
      <c r="K17" s="300">
        <f>'[1]13'!$F$33</f>
        <v>769.50000000000011</v>
      </c>
      <c r="L17" s="301">
        <f>'[1]13'!$H$42</f>
        <v>60</v>
      </c>
      <c r="M17" s="311">
        <f>'[1]13'!$C$34</f>
        <v>42.27045390714548</v>
      </c>
      <c r="N17" s="306">
        <f>'[1]13'!$F$34</f>
        <v>13.853781839393656</v>
      </c>
      <c r="O17" s="306">
        <f>'[1]13'!$F$43</f>
        <v>0</v>
      </c>
      <c r="P17" s="306">
        <f>'[1]13'!$C$43</f>
        <v>13.682747495697436</v>
      </c>
      <c r="Q17" s="309">
        <f>'[1]13'!$H$43</f>
        <v>1.0802169075550605</v>
      </c>
    </row>
    <row r="18" spans="1:17" ht="14.65" customHeight="1" x14ac:dyDescent="0.2">
      <c r="A18" s="35">
        <v>14</v>
      </c>
      <c r="B18" s="36">
        <v>5</v>
      </c>
      <c r="C18" s="37">
        <v>24</v>
      </c>
      <c r="D18" s="37">
        <v>0</v>
      </c>
      <c r="E18" s="273">
        <v>0</v>
      </c>
      <c r="F18" s="159">
        <v>0</v>
      </c>
      <c r="G18" s="38">
        <v>0</v>
      </c>
      <c r="H18" s="299">
        <f>'[1]14'!$E$42</f>
        <v>0</v>
      </c>
      <c r="I18" s="300">
        <f>'[1]14'!$B$33*12.92/2</f>
        <v>2558.16</v>
      </c>
      <c r="J18" s="299">
        <f>'[1]14'!$B$42</f>
        <v>780</v>
      </c>
      <c r="K18" s="300">
        <f>'[1]14'!$F$33</f>
        <v>598.5</v>
      </c>
      <c r="L18" s="301">
        <f>'[1]14'!$H$42</f>
        <v>87</v>
      </c>
      <c r="M18" s="311">
        <f>'[1]14'!$C$34</f>
        <v>40.519658249623781</v>
      </c>
      <c r="N18" s="306">
        <f>'[1]14'!$F$34</f>
        <v>9.4798665690964743</v>
      </c>
      <c r="O18" s="306">
        <f>'[1]14'!$F$43</f>
        <v>0</v>
      </c>
      <c r="P18" s="306">
        <f>'[1]14'!$C$43</f>
        <v>12.354713323133252</v>
      </c>
      <c r="Q18" s="309">
        <f>'[1]14'!$H$43</f>
        <v>1.3780257168110164</v>
      </c>
    </row>
    <row r="19" spans="1:17" ht="14.65" customHeight="1" x14ac:dyDescent="0.2">
      <c r="A19" s="35">
        <v>15</v>
      </c>
      <c r="B19" s="36">
        <v>4</v>
      </c>
      <c r="C19" s="37">
        <v>24</v>
      </c>
      <c r="D19" s="37">
        <v>180</v>
      </c>
      <c r="E19" s="273">
        <v>0.73</v>
      </c>
      <c r="F19" s="159">
        <v>113</v>
      </c>
      <c r="G19" s="38">
        <v>1</v>
      </c>
      <c r="H19" s="299">
        <f>'[1]15'!$E$42</f>
        <v>0</v>
      </c>
      <c r="I19" s="300">
        <f>'[1]15'!$B$33*12.92/2</f>
        <v>2163.8415999999997</v>
      </c>
      <c r="J19" s="299">
        <f>'[1]15'!$B$42</f>
        <v>720</v>
      </c>
      <c r="K19" s="300">
        <f>'[1]15'!$F$33</f>
        <v>769.50000000000011</v>
      </c>
      <c r="L19" s="301">
        <f>'[1]15'!$H$42</f>
        <v>85</v>
      </c>
      <c r="M19" s="311">
        <f>'[1]15'!$C$34</f>
        <v>42.325192374666486</v>
      </c>
      <c r="N19" s="306">
        <f>'[1]15'!$F$34</f>
        <v>15.051580269233142</v>
      </c>
      <c r="O19" s="306">
        <f>'[1]15'!$F$43</f>
        <v>0</v>
      </c>
      <c r="P19" s="306">
        <f>'[1]15'!$C$43</f>
        <v>14.083349959516386</v>
      </c>
      <c r="Q19" s="309">
        <f>'[1]15'!$H$43</f>
        <v>1.6626177035540179</v>
      </c>
    </row>
    <row r="20" spans="1:17" ht="14.65" customHeight="1" x14ac:dyDescent="0.2">
      <c r="A20" s="35">
        <v>16</v>
      </c>
      <c r="B20" s="36">
        <v>5</v>
      </c>
      <c r="C20" s="37">
        <v>24</v>
      </c>
      <c r="D20" s="37">
        <v>0</v>
      </c>
      <c r="E20" s="273">
        <v>0</v>
      </c>
      <c r="F20" s="159">
        <v>0</v>
      </c>
      <c r="G20" s="38">
        <v>0</v>
      </c>
      <c r="H20" s="299">
        <f>'[1]16'!$E$42</f>
        <v>0</v>
      </c>
      <c r="I20" s="300">
        <f>'[1]16'!$B$33*12.92/2</f>
        <v>2273.92</v>
      </c>
      <c r="J20" s="299">
        <f>'[1]16'!$B$42</f>
        <v>780</v>
      </c>
      <c r="K20" s="300">
        <f>'[1]16'!$F$33</f>
        <v>705.37500000000011</v>
      </c>
      <c r="L20" s="301">
        <f>'[1]16'!$H$42</f>
        <v>80</v>
      </c>
      <c r="M20" s="311">
        <f>'[1]16'!$C$34</f>
        <v>42.735466798967799</v>
      </c>
      <c r="N20" s="306">
        <f>'[1]16'!$F$34</f>
        <v>13.256636070451867</v>
      </c>
      <c r="O20" s="306">
        <f>'[1]16'!$F$43</f>
        <v>0</v>
      </c>
      <c r="P20" s="306">
        <f>'[1]16'!$C$43</f>
        <v>14.659119099702224</v>
      </c>
      <c r="Q20" s="309">
        <f>'[1]16'!$H$43</f>
        <v>1.5034993948412536</v>
      </c>
    </row>
    <row r="21" spans="1:17" ht="14.65" customHeight="1" x14ac:dyDescent="0.2">
      <c r="A21" s="35">
        <v>17</v>
      </c>
      <c r="B21" s="36">
        <v>4</v>
      </c>
      <c r="C21" s="37">
        <v>24</v>
      </c>
      <c r="D21" s="37">
        <v>113</v>
      </c>
      <c r="E21" s="273">
        <v>6.48</v>
      </c>
      <c r="F21" s="159">
        <v>198</v>
      </c>
      <c r="G21" s="38">
        <v>2</v>
      </c>
      <c r="H21" s="299">
        <f>'[1]17'!$E$42</f>
        <v>0</v>
      </c>
      <c r="I21" s="300">
        <f>'[1]17'!$B$33*12.92/2</f>
        <v>2131.8000000000002</v>
      </c>
      <c r="J21" s="299">
        <f>'[1]17'!$B$42</f>
        <v>650</v>
      </c>
      <c r="K21" s="300">
        <f>'[1]17'!$F$33</f>
        <v>470.25000000000006</v>
      </c>
      <c r="L21" s="301">
        <f>'[1]17'!$H$42</f>
        <v>55</v>
      </c>
      <c r="M21" s="311">
        <f>'[1]17'!$C$34</f>
        <v>41.972333463277636</v>
      </c>
      <c r="N21" s="306">
        <f>'[1]17'!$F$34</f>
        <v>9.2586029698406556</v>
      </c>
      <c r="O21" s="306">
        <f>'[1]17'!$F$43</f>
        <v>0</v>
      </c>
      <c r="P21" s="306">
        <f>'[1]17'!$C$43</f>
        <v>12.79764365847193</v>
      </c>
      <c r="Q21" s="309">
        <f>'[1]17'!$H$43</f>
        <v>1.0828775403322404</v>
      </c>
    </row>
    <row r="22" spans="1:17" ht="14.65" customHeight="1" x14ac:dyDescent="0.2">
      <c r="A22" s="35">
        <v>18</v>
      </c>
      <c r="B22" s="36">
        <v>4</v>
      </c>
      <c r="C22" s="37">
        <v>24</v>
      </c>
      <c r="D22" s="37">
        <v>184</v>
      </c>
      <c r="E22" s="273">
        <v>0.48</v>
      </c>
      <c r="F22" s="159">
        <v>92</v>
      </c>
      <c r="G22" s="38">
        <v>1</v>
      </c>
      <c r="H22" s="299">
        <f>'[1]18'!$E$42</f>
        <v>0</v>
      </c>
      <c r="I22" s="300">
        <f>'[1]18'!$B$33*12.92/2</f>
        <v>2118.88</v>
      </c>
      <c r="J22" s="299">
        <f>'[1]18'!$B$42</f>
        <v>590</v>
      </c>
      <c r="K22" s="300">
        <f>'[1]18'!$F$33</f>
        <v>495.90000000000003</v>
      </c>
      <c r="L22" s="301">
        <f>'[1]18'!$H$42</f>
        <v>31</v>
      </c>
      <c r="M22" s="311">
        <f>'[1]18'!$C$34</f>
        <v>41.85541188137006</v>
      </c>
      <c r="N22" s="306">
        <f>'[1]18'!$F$34</f>
        <v>9.7957877520064436</v>
      </c>
      <c r="O22" s="306">
        <f>'[1]18'!$F$43</f>
        <v>0</v>
      </c>
      <c r="P22" s="306">
        <f>'[1]18'!$C$43</f>
        <v>11.654597244774756</v>
      </c>
      <c r="Q22" s="309">
        <f>'[1]18'!$H$43</f>
        <v>0.61236019421697874</v>
      </c>
    </row>
    <row r="23" spans="1:17" ht="14.65" customHeight="1" x14ac:dyDescent="0.2">
      <c r="A23" s="35">
        <v>19</v>
      </c>
      <c r="B23" s="36">
        <v>5</v>
      </c>
      <c r="C23" s="37">
        <v>24</v>
      </c>
      <c r="D23" s="37">
        <v>293</v>
      </c>
      <c r="E23" s="273">
        <v>1.2</v>
      </c>
      <c r="F23" s="159">
        <v>200</v>
      </c>
      <c r="G23" s="38">
        <v>2</v>
      </c>
      <c r="H23" s="299">
        <f>'[1]19'!$E$42</f>
        <v>0</v>
      </c>
      <c r="I23" s="300">
        <f>'[1]19'!$B$33*12.92/2</f>
        <v>2693.82</v>
      </c>
      <c r="J23" s="299">
        <f>'[1]19'!$B$42</f>
        <v>800</v>
      </c>
      <c r="K23" s="300">
        <f>'[1]19'!$F$33</f>
        <v>555.75</v>
      </c>
      <c r="L23" s="301">
        <f>'[1]19'!$H$42</f>
        <v>74</v>
      </c>
      <c r="M23" s="311">
        <f>'[1]19'!$C$34</f>
        <v>41.198979591835972</v>
      </c>
      <c r="N23" s="306">
        <f>'[1]19'!$F$34</f>
        <v>8.4995778887092825</v>
      </c>
      <c r="O23" s="306">
        <f>'[1]19'!$F$43</f>
        <v>0</v>
      </c>
      <c r="P23" s="306">
        <f>'[1]19'!$C$43</f>
        <v>12.235109871286417</v>
      </c>
      <c r="Q23" s="309">
        <f>'[1]19'!$H$43</f>
        <v>1.1317476630939936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0</v>
      </c>
      <c r="I24" s="300">
        <f>'[1]20'!$B$33*12.92/2</f>
        <v>2293.3000000000002</v>
      </c>
      <c r="J24" s="299">
        <f>'[1]20'!$B$42</f>
        <v>760</v>
      </c>
      <c r="K24" s="300">
        <f>'[1]20'!$F$33</f>
        <v>513</v>
      </c>
      <c r="L24" s="301">
        <f>'[1]20'!$H$42</f>
        <v>5</v>
      </c>
      <c r="M24" s="311">
        <f>'[1]20'!$C$34</f>
        <v>40.616841829340416</v>
      </c>
      <c r="N24" s="306">
        <f>'[1]20'!$F$34</f>
        <v>9.0857889759087893</v>
      </c>
      <c r="O24" s="306">
        <f>'[1]20'!$F$43</f>
        <v>0</v>
      </c>
      <c r="P24" s="306">
        <f>'[1]20'!$C$43</f>
        <v>13.460428112457468</v>
      </c>
      <c r="Q24" s="309">
        <f>'[1]20'!$H$43</f>
        <v>8.8555448108272816E-2</v>
      </c>
    </row>
    <row r="25" spans="1:17" ht="14.65" customHeight="1" x14ac:dyDescent="0.2">
      <c r="A25" s="35">
        <v>21</v>
      </c>
      <c r="B25" s="36">
        <v>4</v>
      </c>
      <c r="C25" s="37">
        <v>24</v>
      </c>
      <c r="D25" s="37">
        <v>0</v>
      </c>
      <c r="E25" s="273">
        <v>0</v>
      </c>
      <c r="F25" s="159">
        <v>0</v>
      </c>
      <c r="G25" s="38">
        <v>0</v>
      </c>
      <c r="H25" s="299">
        <f>'[1]21'!$E$42</f>
        <v>0</v>
      </c>
      <c r="I25" s="300">
        <f>'[1]21'!$B$33*12.92/2</f>
        <v>2157.64</v>
      </c>
      <c r="J25" s="299">
        <f>'[1]21'!$B$42</f>
        <v>660</v>
      </c>
      <c r="K25" s="300">
        <f>'[1]21'!$F$33</f>
        <v>538.65000000000009</v>
      </c>
      <c r="L25" s="301">
        <f>'[1]21'!$H$42</f>
        <v>26</v>
      </c>
      <c r="M25" s="311">
        <f>'[1]21'!$C$34</f>
        <v>41.130338972059882</v>
      </c>
      <c r="N25" s="306">
        <f>'[1]21'!$F$34</f>
        <v>10.26809712801953</v>
      </c>
      <c r="O25" s="306">
        <f>'[1]21'!$F$43</f>
        <v>0</v>
      </c>
      <c r="P25" s="306">
        <f>'[1]21'!$C$43</f>
        <v>12.581349864462803</v>
      </c>
      <c r="Q25" s="309">
        <f>'[1]21'!$H$43</f>
        <v>0.49562893405459529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99</v>
      </c>
      <c r="E26" s="273">
        <v>0.5</v>
      </c>
      <c r="F26" s="159">
        <v>95</v>
      </c>
      <c r="G26" s="38">
        <v>1</v>
      </c>
      <c r="H26" s="299">
        <f>'[1]22'!$E$42</f>
        <v>0</v>
      </c>
      <c r="I26" s="300">
        <f>'[1]22'!$B$33*12.92/2</f>
        <v>2301.5041999999999</v>
      </c>
      <c r="J26" s="299">
        <f>'[1]22'!$B$42</f>
        <v>720</v>
      </c>
      <c r="K26" s="300">
        <f>'[1]22'!$F$33</f>
        <v>384.75000000000006</v>
      </c>
      <c r="L26" s="301">
        <f>'[1]22'!$H$42</f>
        <v>29</v>
      </c>
      <c r="M26" s="311">
        <f>'[1]22'!$C$34</f>
        <v>41.875529015330052</v>
      </c>
      <c r="N26" s="306">
        <f>'[1]22'!$F$34</f>
        <v>7.0004694271895067</v>
      </c>
      <c r="O26" s="306">
        <f>'[1]22'!$F$43</f>
        <v>0</v>
      </c>
      <c r="P26" s="306">
        <f>'[1]22'!$C$43</f>
        <v>13.100293664916034</v>
      </c>
      <c r="Q26" s="309">
        <f>'[1]22'!$H$43</f>
        <v>0.52765071705911804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0</v>
      </c>
      <c r="E27" s="273">
        <v>0</v>
      </c>
      <c r="F27" s="159">
        <v>0</v>
      </c>
      <c r="G27" s="38">
        <v>0</v>
      </c>
      <c r="H27" s="299">
        <f>'[1]23'!$E$42</f>
        <v>47</v>
      </c>
      <c r="I27" s="300">
        <f>'[1]23'!$B$33*12.92/2</f>
        <v>1879.86</v>
      </c>
      <c r="J27" s="299">
        <f>'[1]23'!$B$42</f>
        <v>750</v>
      </c>
      <c r="K27" s="300">
        <f>'[1]23'!$F$33</f>
        <v>427.50000000000006</v>
      </c>
      <c r="L27" s="301">
        <f>'[1]23'!$H$42</f>
        <v>55</v>
      </c>
      <c r="M27" s="311">
        <f>'[1]23'!$C$34</f>
        <v>40.540085916894981</v>
      </c>
      <c r="N27" s="306">
        <f>'[1]23'!$F$34</f>
        <v>9.2192433103915228</v>
      </c>
      <c r="O27" s="306">
        <f>'[1]23'!$F$43</f>
        <v>1.013577627107372</v>
      </c>
      <c r="P27" s="306">
        <f>'[1]23'!$C$43</f>
        <v>16.17411107086232</v>
      </c>
      <c r="Q27" s="309">
        <f>'[1]23'!$H$43</f>
        <v>1.1861014785299033</v>
      </c>
    </row>
    <row r="28" spans="1:17" ht="14.65" customHeight="1" x14ac:dyDescent="0.2">
      <c r="A28" s="35">
        <v>24</v>
      </c>
      <c r="B28" s="36">
        <v>4</v>
      </c>
      <c r="C28" s="37">
        <v>24</v>
      </c>
      <c r="D28" s="37">
        <v>0</v>
      </c>
      <c r="E28" s="273">
        <v>0</v>
      </c>
      <c r="F28" s="159">
        <v>0</v>
      </c>
      <c r="G28" s="38">
        <v>0</v>
      </c>
      <c r="H28" s="299">
        <f>'[1]24'!$E$42</f>
        <v>43</v>
      </c>
      <c r="I28" s="300">
        <f>'[1]24'!$B$33*12.92/2</f>
        <v>1569.78</v>
      </c>
      <c r="J28" s="299">
        <f>'[1]24'!$B$42</f>
        <v>250</v>
      </c>
      <c r="K28" s="300">
        <f>'[1]24'!$F$33</f>
        <v>410.40000000000003</v>
      </c>
      <c r="L28" s="301">
        <f>'[1]24'!$H$42</f>
        <v>27</v>
      </c>
      <c r="M28" s="311">
        <f>'[1]24'!$C$34</f>
        <v>37.871835328509</v>
      </c>
      <c r="N28" s="306">
        <f>'[1]24'!$F$34</f>
        <v>9.9011334192180396</v>
      </c>
      <c r="O28" s="306">
        <f>'[1]24'!$F$43</f>
        <v>1.0373994566919484</v>
      </c>
      <c r="P28" s="306">
        <f>'[1]24'!$C$43</f>
        <v>6.0313921900694689</v>
      </c>
      <c r="Q28" s="309">
        <f>'[1]24'!$H$43</f>
        <v>0.65139035652750255</v>
      </c>
    </row>
    <row r="29" spans="1:17" ht="14.65" customHeight="1" x14ac:dyDescent="0.2">
      <c r="A29" s="35">
        <v>25</v>
      </c>
      <c r="B29" s="36">
        <v>4</v>
      </c>
      <c r="C29" s="37">
        <v>24</v>
      </c>
      <c r="D29" s="37">
        <v>212</v>
      </c>
      <c r="E29" s="273">
        <v>3.9</v>
      </c>
      <c r="F29" s="159">
        <v>201</v>
      </c>
      <c r="G29" s="38">
        <v>2</v>
      </c>
      <c r="H29" s="299">
        <f>'[1]25'!$E$42</f>
        <v>51</v>
      </c>
      <c r="I29" s="300">
        <f>'[1]25'!$B$33*12.92/2</f>
        <v>1860.48</v>
      </c>
      <c r="J29" s="299">
        <f>'[1]25'!$B$42</f>
        <v>320</v>
      </c>
      <c r="K29" s="300">
        <f>'[1]25'!$F$33</f>
        <v>427.50000000000006</v>
      </c>
      <c r="L29" s="301">
        <f>'[1]25'!$H$42</f>
        <v>28</v>
      </c>
      <c r="M29" s="311">
        <f>'[1]25'!$C$34</f>
        <v>40.194439043365179</v>
      </c>
      <c r="N29" s="306">
        <f>'[1]25'!$F$34</f>
        <v>9.2358545595967794</v>
      </c>
      <c r="O29" s="306">
        <f>'[1]25'!$F$43</f>
        <v>1.1018212457062824</v>
      </c>
      <c r="P29" s="306">
        <f>'[1]25'!$C$43</f>
        <v>6.9133882083531439</v>
      </c>
      <c r="Q29" s="309">
        <f>'[1]25'!$H$43</f>
        <v>0.60492146823090009</v>
      </c>
    </row>
    <row r="30" spans="1:17" ht="14.65" customHeight="1" x14ac:dyDescent="0.2">
      <c r="A30" s="35">
        <v>26</v>
      </c>
      <c r="B30" s="36">
        <v>4</v>
      </c>
      <c r="C30" s="37">
        <v>24</v>
      </c>
      <c r="D30" s="37">
        <v>134</v>
      </c>
      <c r="E30" s="273">
        <v>0.74</v>
      </c>
      <c r="F30" s="159">
        <v>221</v>
      </c>
      <c r="G30" s="38">
        <v>2</v>
      </c>
      <c r="H30" s="299">
        <f>'[1]26'!$E$42</f>
        <v>48</v>
      </c>
      <c r="I30" s="300">
        <f>'[1]26'!$B$33*12.92/2</f>
        <v>1692.52</v>
      </c>
      <c r="J30" s="299">
        <f>'[1]26'!$B$42</f>
        <v>360</v>
      </c>
      <c r="K30" s="300">
        <f>'[1]26'!$F$33</f>
        <v>384.75000000000006</v>
      </c>
      <c r="L30" s="301">
        <f>'[1]26'!$H$42</f>
        <v>40</v>
      </c>
      <c r="M30" s="311">
        <f>'[1]26'!$C$34</f>
        <v>39.329466659231869</v>
      </c>
      <c r="N30" s="306">
        <f>'[1]26'!$F$34</f>
        <v>8.9405220010041013</v>
      </c>
      <c r="O30" s="306">
        <f>'[1]26'!$F$43</f>
        <v>1.115386760359186</v>
      </c>
      <c r="P30" s="306">
        <f>'[1]26'!$C$43</f>
        <v>8.3654007026938952</v>
      </c>
      <c r="Q30" s="309">
        <f>'[1]26'!$H$43</f>
        <v>0.92948896696598837</v>
      </c>
    </row>
    <row r="31" spans="1:17" ht="14.65" customHeight="1" x14ac:dyDescent="0.2">
      <c r="A31" s="35">
        <v>27</v>
      </c>
      <c r="B31" s="36">
        <v>4</v>
      </c>
      <c r="C31" s="37">
        <v>24</v>
      </c>
      <c r="D31" s="37">
        <v>162</v>
      </c>
      <c r="E31" s="273">
        <v>0.23</v>
      </c>
      <c r="F31" s="159">
        <v>118</v>
      </c>
      <c r="G31" s="38">
        <v>1</v>
      </c>
      <c r="H31" s="299">
        <f>'[1]27'!$E$42</f>
        <v>42</v>
      </c>
      <c r="I31" s="300">
        <f>'[1]27'!$B$33*12.92/2</f>
        <v>1582.7</v>
      </c>
      <c r="J31" s="299">
        <f>'[1]27'!$B$42</f>
        <v>300</v>
      </c>
      <c r="K31" s="300">
        <f>'[1]27'!$F$33</f>
        <v>410.40000000000003</v>
      </c>
      <c r="L31" s="301">
        <f>'[1]27'!$H$42</f>
        <v>24</v>
      </c>
      <c r="M31" s="311">
        <f>'[1]27'!$C$34</f>
        <v>37.504383844693187</v>
      </c>
      <c r="N31" s="306">
        <f>'[1]27'!$F$34</f>
        <v>9.725026303065702</v>
      </c>
      <c r="O31" s="306">
        <f>'[1]27'!$F$43</f>
        <v>0.99525122984590497</v>
      </c>
      <c r="P31" s="306">
        <f>'[1]27'!$C$43</f>
        <v>7.1089373560421789</v>
      </c>
      <c r="Q31" s="309">
        <f>'[1]27'!$H$43</f>
        <v>0.56871498848337421</v>
      </c>
    </row>
    <row r="32" spans="1:17" ht="14.65" customHeight="1" x14ac:dyDescent="0.2">
      <c r="A32" s="35">
        <v>28</v>
      </c>
      <c r="B32" s="36">
        <v>4</v>
      </c>
      <c r="C32" s="37">
        <v>24</v>
      </c>
      <c r="D32" s="37">
        <v>182</v>
      </c>
      <c r="E32" s="273">
        <v>1.98</v>
      </c>
      <c r="F32" s="159">
        <v>119</v>
      </c>
      <c r="G32" s="38">
        <v>1</v>
      </c>
      <c r="H32" s="299">
        <f>'[1]28'!$E$42</f>
        <v>44</v>
      </c>
      <c r="I32" s="300">
        <f>'[1]28'!$B$33*12.92/2</f>
        <v>1615</v>
      </c>
      <c r="J32" s="299">
        <f>'[1]28'!$B$42</f>
        <v>300</v>
      </c>
      <c r="K32" s="300">
        <f>'[1]28'!$F$33</f>
        <v>427.50000000000006</v>
      </c>
      <c r="L32" s="301">
        <f>'[1]28'!$H$42</f>
        <v>46</v>
      </c>
      <c r="M32" s="311">
        <f>'[1]28'!$C$34</f>
        <v>36.744797710215877</v>
      </c>
      <c r="N32" s="306">
        <f>'[1]28'!$F$34</f>
        <v>9.7265640997630278</v>
      </c>
      <c r="O32" s="306">
        <f>'[1]28'!$F$43</f>
        <v>1.0010966558820424</v>
      </c>
      <c r="P32" s="306">
        <f>'[1]28'!$C$43</f>
        <v>6.8256590173775633</v>
      </c>
      <c r="Q32" s="309">
        <f>'[1]28'!$H$43</f>
        <v>1.0466010493312263</v>
      </c>
    </row>
    <row r="33" spans="1:19" ht="14.65" customHeight="1" x14ac:dyDescent="0.2">
      <c r="A33" s="35">
        <v>29</v>
      </c>
      <c r="B33" s="36">
        <v>5</v>
      </c>
      <c r="C33" s="37">
        <v>20</v>
      </c>
      <c r="D33" s="37">
        <v>0</v>
      </c>
      <c r="E33" s="273">
        <v>0</v>
      </c>
      <c r="F33" s="159">
        <v>0</v>
      </c>
      <c r="G33" s="38">
        <v>0</v>
      </c>
      <c r="H33" s="299">
        <f>'[1]29'!$E$42</f>
        <v>51</v>
      </c>
      <c r="I33" s="300">
        <f>'[1]29'!$B$33*12.92/2</f>
        <v>2009.06</v>
      </c>
      <c r="J33" s="299">
        <f>'[1]29'!$B$42</f>
        <v>620</v>
      </c>
      <c r="K33" s="300">
        <f>'[1]29'!$F$33</f>
        <v>530.1</v>
      </c>
      <c r="L33" s="301">
        <f>'[1]29'!$H$42</f>
        <v>22</v>
      </c>
      <c r="M33" s="311">
        <f>'[1]29'!$C$34</f>
        <v>38.85394909878093</v>
      </c>
      <c r="N33" s="306">
        <f>'[1]29'!$F$34</f>
        <v>10.251798561149876</v>
      </c>
      <c r="O33" s="306">
        <f>'[1]29'!$F$43</f>
        <v>0.98630772801102373</v>
      </c>
      <c r="P33" s="306">
        <f>'[1]29'!$C$43</f>
        <v>11.990407673859504</v>
      </c>
      <c r="Q33" s="309">
        <f>'[1]29'!$H$43</f>
        <v>0.42546607874985337</v>
      </c>
    </row>
    <row r="34" spans="1:19" ht="14.65" customHeight="1" x14ac:dyDescent="0.2">
      <c r="A34" s="35">
        <v>30</v>
      </c>
      <c r="B34" s="36">
        <v>4</v>
      </c>
      <c r="C34" s="37">
        <v>24</v>
      </c>
      <c r="D34" s="37">
        <v>113</v>
      </c>
      <c r="E34" s="273">
        <v>0.48</v>
      </c>
      <c r="F34" s="159">
        <v>100</v>
      </c>
      <c r="G34" s="38">
        <v>1</v>
      </c>
      <c r="H34" s="299">
        <f>'[1]30'!$E$42</f>
        <v>53</v>
      </c>
      <c r="I34" s="300">
        <f>'[1]30'!$B$33*12.92/2</f>
        <v>2034.9</v>
      </c>
      <c r="J34" s="299">
        <f>'[1]30'!$B$42</f>
        <v>360</v>
      </c>
      <c r="K34" s="300">
        <f>'[1]30'!$F$33</f>
        <v>495.90000000000003</v>
      </c>
      <c r="L34" s="301">
        <f>'[1]30'!$H$42</f>
        <v>33</v>
      </c>
      <c r="M34" s="311">
        <f>'[1]30'!$C$34</f>
        <v>38.183537676904216</v>
      </c>
      <c r="N34" s="306">
        <f>'[1]30'!$F$34</f>
        <v>9.3052318708422028</v>
      </c>
      <c r="O34" s="306">
        <f>'[1]30'!$F$43</f>
        <v>0.99450955667400032</v>
      </c>
      <c r="P34" s="306">
        <f>'[1]30'!$C$43</f>
        <v>6.7551592528800022</v>
      </c>
      <c r="Q34" s="309">
        <f>'[1]30'!$H$43</f>
        <v>0.61922293151400021</v>
      </c>
    </row>
    <row r="35" spans="1:19" ht="14.65" customHeight="1" thickBot="1" x14ac:dyDescent="0.25">
      <c r="A35" s="168">
        <v>31</v>
      </c>
      <c r="B35" s="162">
        <v>4</v>
      </c>
      <c r="C35" s="163">
        <v>24</v>
      </c>
      <c r="D35" s="163">
        <v>118</v>
      </c>
      <c r="E35" s="274">
        <v>0.48</v>
      </c>
      <c r="F35" s="164">
        <v>82</v>
      </c>
      <c r="G35" s="165">
        <v>1</v>
      </c>
      <c r="H35" s="302">
        <f>'[1]31'!$E$42</f>
        <v>46</v>
      </c>
      <c r="I35" s="303">
        <f>'[1]31'!$B$33*12.92/2</f>
        <v>1679.6</v>
      </c>
      <c r="J35" s="304">
        <f>'[1]31'!$B$42</f>
        <v>300</v>
      </c>
      <c r="K35" s="303">
        <f>'[1]31'!$F$33</f>
        <v>427.50000000000006</v>
      </c>
      <c r="L35" s="305">
        <f>'[1]31'!$H$42</f>
        <v>27</v>
      </c>
      <c r="M35" s="312">
        <f>'[1]31'!$C$34</f>
        <v>36.817346853795051</v>
      </c>
      <c r="N35" s="307">
        <f>'[1]31'!$F$34</f>
        <v>9.3709310431039459</v>
      </c>
      <c r="O35" s="307">
        <f>'[1]31'!$F$43</f>
        <v>1.0083341005445181</v>
      </c>
      <c r="P35" s="307">
        <f>'[1]31'!$C$43</f>
        <v>6.5760919600729446</v>
      </c>
      <c r="Q35" s="310">
        <f>'[1]31'!$H$43</f>
        <v>0.5918482764065649</v>
      </c>
    </row>
    <row r="36" spans="1:19" ht="14.65" customHeight="1" thickTop="1" x14ac:dyDescent="0.2">
      <c r="A36" s="169" t="s">
        <v>37</v>
      </c>
      <c r="B36" s="170"/>
      <c r="C36" s="170">
        <f>SUM(C5:C35)</f>
        <v>692</v>
      </c>
      <c r="D36" s="170"/>
      <c r="E36" s="171"/>
      <c r="F36" s="172">
        <f t="shared" ref="F36:K36" si="0">SUM(F5:F35)</f>
        <v>2794</v>
      </c>
      <c r="G36" s="173">
        <f t="shared" si="0"/>
        <v>25</v>
      </c>
      <c r="H36" s="186">
        <f t="shared" si="0"/>
        <v>425</v>
      </c>
      <c r="I36" s="186">
        <f t="shared" si="0"/>
        <v>67349.892800000001</v>
      </c>
      <c r="J36" s="187">
        <f t="shared" si="0"/>
        <v>21200</v>
      </c>
      <c r="K36" s="187">
        <f t="shared" si="0"/>
        <v>18857.025000000001</v>
      </c>
      <c r="L36" s="187">
        <f>SUM(L5:L34)</f>
        <v>1540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4.387096774193548</v>
      </c>
      <c r="C37" s="39"/>
      <c r="D37" s="167">
        <f>AVERAGE(D5:D35)</f>
        <v>105.93548387096774</v>
      </c>
      <c r="E37" s="40">
        <f>AVERAGE(E5:E35)</f>
        <v>1.1399999999999997</v>
      </c>
      <c r="F37" s="166">
        <f t="shared" ref="F37" si="1">AVERAGE(F5:F35)</f>
        <v>90.129032258064512</v>
      </c>
      <c r="G37" s="174">
        <f>AVERAGE(G5:G35)</f>
        <v>0.80645161290322576</v>
      </c>
      <c r="H37" s="190">
        <f t="shared" ref="H37:P37" si="2">AVERAGE(H5:H35)</f>
        <v>13.709677419354838</v>
      </c>
      <c r="I37" s="190">
        <f>AVERAGE(I5:I15)</f>
        <v>2344.3927272727274</v>
      </c>
      <c r="J37" s="190">
        <f t="shared" si="2"/>
        <v>683.87096774193549</v>
      </c>
      <c r="K37" s="191">
        <f>AVERAGE(K5:K15)</f>
        <v>758.61818181818171</v>
      </c>
      <c r="L37" s="191">
        <f>AVERAGE(L5:L34)</f>
        <v>51.333333333333336</v>
      </c>
      <c r="M37" s="204">
        <f>AVERAGE(M15:M34)</f>
        <v>40.498753990469297</v>
      </c>
      <c r="N37" s="208">
        <f>AVERAGEIF(N5:N35,"&lt;&gt;#VALUE!")</f>
        <v>11.226471477439745</v>
      </c>
      <c r="O37" s="191">
        <f>AVERAGEIF(O5:O35,"&lt;&gt;#VALUE!")</f>
        <v>0.29850594712329931</v>
      </c>
      <c r="P37" s="192">
        <f t="shared" si="2"/>
        <v>12.583654334413572</v>
      </c>
      <c r="Q37" s="296">
        <f>AVERAGE(Q5:Q35)</f>
        <v>0.93829646857424998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4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0</v>
      </c>
      <c r="I38" s="40">
        <f>MIN(I5:I15)</f>
        <v>1905.7</v>
      </c>
      <c r="J38" s="40">
        <f t="shared" si="3"/>
        <v>250</v>
      </c>
      <c r="K38" s="40">
        <f>MIN(K5:K15)</f>
        <v>453.15000000000003</v>
      </c>
      <c r="L38" s="40">
        <f>MIN(L5:L34)</f>
        <v>5</v>
      </c>
      <c r="M38" s="205">
        <f>MIN(M15:M34)</f>
        <v>36.744797710215877</v>
      </c>
      <c r="N38" s="290">
        <f t="shared" si="3"/>
        <v>7.0004694271895067</v>
      </c>
      <c r="O38" s="40">
        <f t="shared" si="3"/>
        <v>0</v>
      </c>
      <c r="P38" s="291">
        <f t="shared" si="3"/>
        <v>6.0313921900694689</v>
      </c>
      <c r="Q38" s="297">
        <f t="shared" si="3"/>
        <v>8.8555448108272816E-2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5</v>
      </c>
      <c r="C39" s="41"/>
      <c r="D39" s="176">
        <f>MAX(D5:D35)</f>
        <v>350</v>
      </c>
      <c r="E39" s="175">
        <f>MAX(E5:E35)</f>
        <v>9.5299999999999994</v>
      </c>
      <c r="F39" s="175">
        <f t="shared" ref="F39:Q39" si="4">MAX(F5:F35)</f>
        <v>276</v>
      </c>
      <c r="G39" s="175">
        <f t="shared" si="4"/>
        <v>2</v>
      </c>
      <c r="H39" s="175">
        <f t="shared" si="4"/>
        <v>53</v>
      </c>
      <c r="I39" s="175">
        <f>MAX(I5:I15)</f>
        <v>2596.92</v>
      </c>
      <c r="J39" s="175">
        <f t="shared" si="4"/>
        <v>1940</v>
      </c>
      <c r="K39" s="175">
        <f>MAX(K5:K15)</f>
        <v>1197</v>
      </c>
      <c r="L39" s="175">
        <f>MAX(L5:L34)</f>
        <v>87</v>
      </c>
      <c r="M39" s="206">
        <f>MAX(M15:M34)</f>
        <v>42.735466798967799</v>
      </c>
      <c r="N39" s="292">
        <f t="shared" si="4"/>
        <v>19.599026661015731</v>
      </c>
      <c r="O39" s="175">
        <f t="shared" si="4"/>
        <v>1.115386760359186</v>
      </c>
      <c r="P39" s="293">
        <f t="shared" si="4"/>
        <v>34.207927775412074</v>
      </c>
      <c r="Q39" s="298">
        <f t="shared" si="4"/>
        <v>1.6626177035540179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3" t="s">
        <v>81</v>
      </c>
      <c r="B2" s="403"/>
      <c r="C2" s="226" t="str">
        <f>'Water Quality'!N2</f>
        <v>October/1/2020</v>
      </c>
      <c r="D2" s="402" t="s">
        <v>46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37" ht="3" customHeight="1" thickBot="1" x14ac:dyDescent="0.25">
      <c r="A3" s="405" t="s">
        <v>81</v>
      </c>
      <c r="B3" s="405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5"/>
      <c r="L3" s="417"/>
      <c r="M3" s="417"/>
      <c r="N3" s="417"/>
      <c r="O3" s="417"/>
      <c r="P3" s="417"/>
      <c r="Q3" s="418"/>
      <c r="R3" s="59"/>
      <c r="S3" s="59"/>
      <c r="T3" s="405"/>
      <c r="U3" s="418"/>
      <c r="V3" s="399"/>
      <c r="W3" s="400"/>
      <c r="X3" s="400"/>
      <c r="Y3" s="400"/>
      <c r="Z3" s="400"/>
      <c r="AA3" s="400"/>
      <c r="AB3" s="401"/>
      <c r="AC3" s="59"/>
    </row>
    <row r="4" spans="1:37" ht="21.6" customHeight="1" thickBot="1" x14ac:dyDescent="0.25">
      <c r="A4" s="46"/>
      <c r="B4" s="47"/>
      <c r="C4" s="420" t="s">
        <v>94</v>
      </c>
      <c r="D4" s="421"/>
      <c r="E4" s="422"/>
      <c r="F4" s="423" t="s">
        <v>62</v>
      </c>
      <c r="G4" s="424"/>
      <c r="H4" s="425"/>
      <c r="I4" s="408" t="s">
        <v>58</v>
      </c>
      <c r="J4" s="409"/>
      <c r="K4" s="410"/>
      <c r="L4" s="411" t="s">
        <v>59</v>
      </c>
      <c r="M4" s="412"/>
      <c r="N4" s="413"/>
      <c r="O4" s="414" t="s">
        <v>60</v>
      </c>
      <c r="P4" s="415"/>
      <c r="Q4" s="416"/>
      <c r="R4" s="433" t="s">
        <v>64</v>
      </c>
      <c r="S4" s="434"/>
      <c r="T4" s="435"/>
      <c r="U4" s="431" t="s">
        <v>63</v>
      </c>
      <c r="V4" s="432"/>
      <c r="W4" s="432"/>
      <c r="X4" s="436" t="s">
        <v>101</v>
      </c>
      <c r="Y4" s="436"/>
      <c r="Z4" s="437"/>
      <c r="AA4" s="232" t="s">
        <v>104</v>
      </c>
      <c r="AB4" s="429"/>
      <c r="AC4" s="430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5.4800000000032014</v>
      </c>
      <c r="C6" s="228">
        <f>Filter!H5*10.23</f>
        <v>0</v>
      </c>
      <c r="D6" s="57">
        <f>IF(ISBLANK(C6),"",(C6*E$43)/$B6)</f>
        <v>0</v>
      </c>
      <c r="E6" s="58">
        <f>IF(ISBLANK(C6),"",C6*E$43)</f>
        <v>0</v>
      </c>
      <c r="F6" s="244">
        <f>Filter!I5*2</f>
        <v>3811.4</v>
      </c>
      <c r="G6" s="57">
        <f t="shared" ref="G6:V21" si="0">IF(ISBLANK(F6),"",(F6*H$43)/$B6)</f>
        <v>65.725784671494452</v>
      </c>
      <c r="H6" s="58">
        <f t="shared" ref="H6:H34" si="1">IF(ISBLANK(F6),"",F6*H$43)</f>
        <v>360.1773</v>
      </c>
      <c r="I6" s="211">
        <f>Filter!J5</f>
        <v>700</v>
      </c>
      <c r="J6" s="49">
        <f t="shared" ref="J6" si="2">IF(ISBLANK(I6),"",(I6*K$43)/$B6)</f>
        <v>45.9215328466885</v>
      </c>
      <c r="K6" s="50">
        <f t="shared" ref="K6:K34" si="3">IF(ISBLANK(I6),"",I6*K$43)</f>
        <v>251.64999999999998</v>
      </c>
      <c r="L6" s="244">
        <f>Filter!K5</f>
        <v>470.25000000000006</v>
      </c>
      <c r="M6" s="49">
        <f t="shared" ref="M6" si="4">IF(ISBLANK(L6),"",(L6*N$43)/$B6)</f>
        <v>62.642791970766332</v>
      </c>
      <c r="N6" s="50">
        <f t="shared" ref="N6:N34" si="5">IF(ISBLANK(L6),"",L6*N$43)</f>
        <v>343.28250000000003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55</v>
      </c>
      <c r="Y6" s="212">
        <f t="shared" ref="Y6:Y34" si="12">IF(ISBLANK(X6),"",(X6*Z$43)/$B6)</f>
        <v>21.021441605827135</v>
      </c>
      <c r="Z6" s="230">
        <f t="shared" ref="Z6:Z34" si="13">IF(ISBLANK(X6),"",X6*Z$43)</f>
        <v>115.19750000000001</v>
      </c>
      <c r="AA6" s="238">
        <f>IF(ISBLANK(AB$43),"",(AB$43)*B6)</f>
        <v>180.84000000010565</v>
      </c>
      <c r="AB6" s="262">
        <f>(D6+G6+J6+M6+Y6)</f>
        <v>195.31155109477641</v>
      </c>
      <c r="AC6" s="263">
        <f>E6+H6+K6+N6+Z6+AA6</f>
        <v>1251.1473000001056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7.7699999999967986</v>
      </c>
      <c r="C7" s="228">
        <f>Filter!H6*10.23</f>
        <v>0</v>
      </c>
      <c r="D7" s="57">
        <f t="shared" ref="D7:D34" si="14">IF(ISBLANK(C7),"",(C7*E$43)/$B7)</f>
        <v>0</v>
      </c>
      <c r="E7" s="58">
        <f t="shared" ref="E7:E34" si="15">IF(ISBLANK(C7),"",C7*E$43)</f>
        <v>0</v>
      </c>
      <c r="F7" s="244">
        <f>Filter!I6*2</f>
        <v>5193.84</v>
      </c>
      <c r="G7" s="57">
        <f t="shared" si="0"/>
        <v>63.168324324350351</v>
      </c>
      <c r="H7" s="58">
        <f t="shared" si="1"/>
        <v>490.81788</v>
      </c>
      <c r="I7" s="211">
        <f>Filter!J6</f>
        <v>1020</v>
      </c>
      <c r="J7" s="49">
        <f t="shared" si="0"/>
        <v>47.193050193069638</v>
      </c>
      <c r="K7" s="50">
        <f t="shared" si="3"/>
        <v>366.69</v>
      </c>
      <c r="L7" s="244">
        <f>Filter!K6</f>
        <v>1197</v>
      </c>
      <c r="M7" s="49">
        <f t="shared" si="0"/>
        <v>112.45945945950579</v>
      </c>
      <c r="N7" s="50">
        <f t="shared" si="5"/>
        <v>873.81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55</v>
      </c>
      <c r="Y7" s="212">
        <f t="shared" si="12"/>
        <v>14.825933075939185</v>
      </c>
      <c r="Z7" s="230">
        <f t="shared" si="13"/>
        <v>115.19750000000001</v>
      </c>
      <c r="AA7" s="238">
        <f t="shared" ref="AA7:AA36" si="16">IF(ISBLANK(AB$43),"",(AB$43)*B7)</f>
        <v>256.40999999989435</v>
      </c>
      <c r="AB7" s="262">
        <f t="shared" ref="AB7:AB36" si="17">(D7+G7+J7+M7+Y7)</f>
        <v>237.64676705286496</v>
      </c>
      <c r="AC7" s="263">
        <f t="shared" ref="AC7:AC36" si="18">E7+H7+K7+N7+Z7+AA7</f>
        <v>2102.9253799998942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5.7700000000004366</v>
      </c>
      <c r="C8" s="228">
        <f>Filter!H7*10.23</f>
        <v>0</v>
      </c>
      <c r="D8" s="57">
        <f t="shared" si="14"/>
        <v>0</v>
      </c>
      <c r="E8" s="58">
        <f t="shared" si="15"/>
        <v>0</v>
      </c>
      <c r="F8" s="244">
        <f>Filter!I7*2</f>
        <v>3953.52</v>
      </c>
      <c r="G8" s="57">
        <f t="shared" si="0"/>
        <v>64.750024263426639</v>
      </c>
      <c r="H8" s="58">
        <f t="shared" si="1"/>
        <v>373.60764</v>
      </c>
      <c r="I8" s="211">
        <f>Filter!J7</f>
        <v>640</v>
      </c>
      <c r="J8" s="49">
        <f t="shared" si="0"/>
        <v>39.875216637778607</v>
      </c>
      <c r="K8" s="50">
        <f t="shared" si="3"/>
        <v>230.07999999999998</v>
      </c>
      <c r="L8" s="244">
        <f>Filter!K7</f>
        <v>453.15000000000003</v>
      </c>
      <c r="M8" s="49">
        <f t="shared" si="0"/>
        <v>57.330935875212305</v>
      </c>
      <c r="N8" s="50">
        <f t="shared" si="5"/>
        <v>330.79950000000002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55</v>
      </c>
      <c r="Y8" s="212">
        <f t="shared" si="12"/>
        <v>19.964904679374573</v>
      </c>
      <c r="Z8" s="230">
        <f t="shared" si="13"/>
        <v>115.19750000000001</v>
      </c>
      <c r="AA8" s="238">
        <f t="shared" si="16"/>
        <v>190.41000000001441</v>
      </c>
      <c r="AB8" s="262">
        <f t="shared" si="17"/>
        <v>181.92108145579212</v>
      </c>
      <c r="AC8" s="263">
        <f t="shared" si="18"/>
        <v>1240.0946400000144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7.180000000000291</v>
      </c>
      <c r="C9" s="228">
        <f>Filter!H8*10.23</f>
        <v>0</v>
      </c>
      <c r="D9" s="57">
        <f t="shared" si="14"/>
        <v>0</v>
      </c>
      <c r="E9" s="58">
        <f t="shared" si="15"/>
        <v>0</v>
      </c>
      <c r="F9" s="244">
        <f>Filter!I8*2</f>
        <v>4909.6000000000004</v>
      </c>
      <c r="G9" s="57">
        <f t="shared" si="0"/>
        <v>64.617994428966753</v>
      </c>
      <c r="H9" s="58">
        <f t="shared" si="1"/>
        <v>463.95720000000006</v>
      </c>
      <c r="I9" s="211">
        <f>Filter!J8</f>
        <v>800</v>
      </c>
      <c r="J9" s="49">
        <f t="shared" si="0"/>
        <v>40.055710306405054</v>
      </c>
      <c r="K9" s="50">
        <f t="shared" si="3"/>
        <v>287.59999999999997</v>
      </c>
      <c r="L9" s="244">
        <f>Filter!K8</f>
        <v>538.65000000000009</v>
      </c>
      <c r="M9" s="49">
        <f t="shared" si="0"/>
        <v>54.765250696376619</v>
      </c>
      <c r="N9" s="50">
        <f t="shared" si="5"/>
        <v>393.21450000000004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81</v>
      </c>
      <c r="Y9" s="212">
        <f t="shared" si="12"/>
        <v>23.628760445681497</v>
      </c>
      <c r="Z9" s="230">
        <f t="shared" si="13"/>
        <v>169.65450000000001</v>
      </c>
      <c r="AA9" s="238">
        <f t="shared" si="16"/>
        <v>236.9400000000096</v>
      </c>
      <c r="AB9" s="262">
        <f t="shared" si="17"/>
        <v>183.06771587742995</v>
      </c>
      <c r="AC9" s="263">
        <f t="shared" si="18"/>
        <v>1551.3662000000097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6.7000000000007276</v>
      </c>
      <c r="C10" s="228">
        <f>Filter!H9*10.23</f>
        <v>0</v>
      </c>
      <c r="D10" s="57">
        <f t="shared" si="14"/>
        <v>0</v>
      </c>
      <c r="E10" s="58">
        <f t="shared" si="15"/>
        <v>0</v>
      </c>
      <c r="F10" s="244">
        <f>Filter!I9*2</f>
        <v>4612.4399999999996</v>
      </c>
      <c r="G10" s="57">
        <f t="shared" si="0"/>
        <v>65.056056716410836</v>
      </c>
      <c r="H10" s="58">
        <f t="shared" si="1"/>
        <v>435.87557999999996</v>
      </c>
      <c r="I10" s="211">
        <f>Filter!J9</f>
        <v>760</v>
      </c>
      <c r="J10" s="49">
        <f t="shared" si="0"/>
        <v>40.779104477607504</v>
      </c>
      <c r="K10" s="50">
        <f t="shared" si="3"/>
        <v>273.21999999999997</v>
      </c>
      <c r="L10" s="244">
        <f>Filter!K9</f>
        <v>555.75</v>
      </c>
      <c r="M10" s="49">
        <f t="shared" si="0"/>
        <v>60.551865671635213</v>
      </c>
      <c r="N10" s="50">
        <f t="shared" si="5"/>
        <v>405.69749999999999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66</v>
      </c>
      <c r="Y10" s="212">
        <f t="shared" si="12"/>
        <v>20.632388059699252</v>
      </c>
      <c r="Z10" s="230">
        <f t="shared" si="13"/>
        <v>138.23699999999999</v>
      </c>
      <c r="AA10" s="238">
        <f t="shared" si="16"/>
        <v>221.10000000002401</v>
      </c>
      <c r="AB10" s="262">
        <f t="shared" si="17"/>
        <v>187.01941492535281</v>
      </c>
      <c r="AC10" s="263">
        <f t="shared" si="18"/>
        <v>1474.130080000024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7.0900000000001455</v>
      </c>
      <c r="C11" s="228">
        <f>Filter!H10*10.23</f>
        <v>0</v>
      </c>
      <c r="D11" s="57">
        <f t="shared" si="14"/>
        <v>0</v>
      </c>
      <c r="E11" s="58">
        <f t="shared" si="15"/>
        <v>0</v>
      </c>
      <c r="F11" s="244">
        <f>Filter!I10*2</f>
        <v>4974.2</v>
      </c>
      <c r="G11" s="57">
        <f t="shared" si="0"/>
        <v>66.299280677008511</v>
      </c>
      <c r="H11" s="58">
        <f t="shared" si="1"/>
        <v>470.06189999999998</v>
      </c>
      <c r="I11" s="211">
        <f>Filter!J10</f>
        <v>720</v>
      </c>
      <c r="J11" s="49">
        <f t="shared" si="0"/>
        <v>36.507757404794731</v>
      </c>
      <c r="K11" s="50">
        <f t="shared" si="3"/>
        <v>258.83999999999997</v>
      </c>
      <c r="L11" s="244">
        <f>Filter!K10</f>
        <v>598.5</v>
      </c>
      <c r="M11" s="49">
        <f t="shared" si="0"/>
        <v>61.622708039490973</v>
      </c>
      <c r="N11" s="50">
        <f t="shared" si="5"/>
        <v>436.90499999999997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73</v>
      </c>
      <c r="Y11" s="212">
        <f t="shared" si="12"/>
        <v>21.56537376586698</v>
      </c>
      <c r="Z11" s="230">
        <f t="shared" si="13"/>
        <v>152.89850000000001</v>
      </c>
      <c r="AA11" s="238">
        <f t="shared" si="16"/>
        <v>233.9700000000048</v>
      </c>
      <c r="AB11" s="262">
        <f t="shared" si="17"/>
        <v>185.9951198871612</v>
      </c>
      <c r="AC11" s="263">
        <f t="shared" si="18"/>
        <v>1552.6754000000049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7.1699999999982538</v>
      </c>
      <c r="C12" s="228">
        <f>Filter!H11*10.23</f>
        <v>0</v>
      </c>
      <c r="D12" s="57">
        <f t="shared" si="14"/>
        <v>0</v>
      </c>
      <c r="E12" s="58">
        <f t="shared" si="15"/>
        <v>0</v>
      </c>
      <c r="F12" s="244">
        <f>Filter!I11*2</f>
        <v>5012.96</v>
      </c>
      <c r="G12" s="57">
        <f t="shared" si="0"/>
        <v>66.070393305455426</v>
      </c>
      <c r="H12" s="58">
        <f t="shared" si="1"/>
        <v>473.72471999999999</v>
      </c>
      <c r="I12" s="211">
        <f>Filter!J11</f>
        <v>760</v>
      </c>
      <c r="J12" s="49">
        <f t="shared" si="0"/>
        <v>38.105997210608997</v>
      </c>
      <c r="K12" s="50">
        <f t="shared" si="3"/>
        <v>273.21999999999997</v>
      </c>
      <c r="L12" s="244">
        <f>Filter!K11</f>
        <v>1111.5</v>
      </c>
      <c r="M12" s="49">
        <f t="shared" si="0"/>
        <v>113.16527196655476</v>
      </c>
      <c r="N12" s="50">
        <f t="shared" si="5"/>
        <v>811.39499999999998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55</v>
      </c>
      <c r="Y12" s="212">
        <f t="shared" si="12"/>
        <v>16.066596931663607</v>
      </c>
      <c r="Z12" s="230">
        <f t="shared" si="13"/>
        <v>115.19750000000001</v>
      </c>
      <c r="AA12" s="238">
        <f t="shared" si="16"/>
        <v>236.60999999994237</v>
      </c>
      <c r="AB12" s="262">
        <f t="shared" si="17"/>
        <v>233.40825941428281</v>
      </c>
      <c r="AC12" s="263">
        <f t="shared" si="18"/>
        <v>1910.1472199999423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6.8000000000029104</v>
      </c>
      <c r="C13" s="228">
        <f>Filter!H12*10.23</f>
        <v>0</v>
      </c>
      <c r="D13" s="57">
        <f t="shared" si="14"/>
        <v>0</v>
      </c>
      <c r="E13" s="58">
        <f t="shared" si="15"/>
        <v>0</v>
      </c>
      <c r="F13" s="244">
        <f>Filter!I12*2</f>
        <v>4522</v>
      </c>
      <c r="G13" s="57">
        <f t="shared" si="0"/>
        <v>62.842499999973107</v>
      </c>
      <c r="H13" s="58">
        <f t="shared" si="1"/>
        <v>427.32900000000001</v>
      </c>
      <c r="I13" s="211">
        <f>Filter!J12</f>
        <v>1940</v>
      </c>
      <c r="J13" s="49">
        <f t="shared" si="0"/>
        <v>102.56323529407375</v>
      </c>
      <c r="K13" s="50">
        <f t="shared" si="3"/>
        <v>697.43</v>
      </c>
      <c r="L13" s="244">
        <f>Filter!K12</f>
        <v>1111.5</v>
      </c>
      <c r="M13" s="49">
        <f t="shared" si="0"/>
        <v>119.32279411759599</v>
      </c>
      <c r="N13" s="50">
        <f t="shared" si="5"/>
        <v>811.39499999999998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55</v>
      </c>
      <c r="Y13" s="212">
        <f t="shared" si="12"/>
        <v>16.940808823522161</v>
      </c>
      <c r="Z13" s="230">
        <f t="shared" si="13"/>
        <v>115.19750000000001</v>
      </c>
      <c r="AA13" s="238">
        <f t="shared" si="16"/>
        <v>224.40000000009604</v>
      </c>
      <c r="AB13" s="262">
        <f t="shared" si="17"/>
        <v>301.66933823516501</v>
      </c>
      <c r="AC13" s="263">
        <f t="shared" si="18"/>
        <v>2275.7515000000963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7.9599999999991269</v>
      </c>
      <c r="C14" s="228">
        <f>Filter!H13*10.23</f>
        <v>0</v>
      </c>
      <c r="D14" s="57">
        <f t="shared" si="14"/>
        <v>0</v>
      </c>
      <c r="E14" s="58">
        <f t="shared" si="15"/>
        <v>0</v>
      </c>
      <c r="F14" s="244">
        <f>Filter!I13*2</f>
        <v>4741.6400000000003</v>
      </c>
      <c r="G14" s="57">
        <f t="shared" si="0"/>
        <v>56.292082914579041</v>
      </c>
      <c r="H14" s="58">
        <f t="shared" si="1"/>
        <v>448.08498000000003</v>
      </c>
      <c r="I14" s="211">
        <f>Filter!J13</f>
        <v>820</v>
      </c>
      <c r="J14" s="49">
        <f t="shared" si="0"/>
        <v>37.033919597994007</v>
      </c>
      <c r="K14" s="50">
        <f t="shared" si="3"/>
        <v>294.78999999999996</v>
      </c>
      <c r="L14" s="244">
        <f>Filter!K13</f>
        <v>1111.5</v>
      </c>
      <c r="M14" s="49">
        <f t="shared" si="0"/>
        <v>101.93404522614183</v>
      </c>
      <c r="N14" s="50">
        <f t="shared" si="5"/>
        <v>811.39499999999998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55</v>
      </c>
      <c r="Y14" s="212">
        <f t="shared" si="12"/>
        <v>14.472047738695055</v>
      </c>
      <c r="Z14" s="230">
        <f t="shared" si="13"/>
        <v>115.19750000000001</v>
      </c>
      <c r="AA14" s="238">
        <f t="shared" si="16"/>
        <v>262.67999999997119</v>
      </c>
      <c r="AB14" s="262">
        <f t="shared" si="17"/>
        <v>209.73209547740996</v>
      </c>
      <c r="AC14" s="263">
        <f t="shared" si="18"/>
        <v>1932.1474799999712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6.2000000000007276</v>
      </c>
      <c r="C15" s="228">
        <f>Filter!H14*10.23</f>
        <v>0</v>
      </c>
      <c r="D15" s="57">
        <f t="shared" si="14"/>
        <v>0</v>
      </c>
      <c r="E15" s="58">
        <f t="shared" si="15"/>
        <v>0</v>
      </c>
      <c r="F15" s="244">
        <f>Filter!I14*2</f>
        <v>5077.5600000000004</v>
      </c>
      <c r="G15" s="57">
        <f t="shared" si="0"/>
        <v>77.391841935474787</v>
      </c>
      <c r="H15" s="58">
        <f t="shared" si="1"/>
        <v>479.82942000000003</v>
      </c>
      <c r="I15" s="211">
        <f>Filter!J14</f>
        <v>700</v>
      </c>
      <c r="J15" s="49">
        <f t="shared" si="0"/>
        <v>40.588709677414585</v>
      </c>
      <c r="K15" s="50">
        <f t="shared" si="3"/>
        <v>251.64999999999998</v>
      </c>
      <c r="L15" s="244">
        <f>Filter!K14</f>
        <v>598.5</v>
      </c>
      <c r="M15" s="49">
        <f t="shared" si="0"/>
        <v>70.468548387088504</v>
      </c>
      <c r="N15" s="50">
        <f t="shared" si="5"/>
        <v>436.90499999999997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55</v>
      </c>
      <c r="Y15" s="212">
        <f t="shared" si="12"/>
        <v>18.580241935481691</v>
      </c>
      <c r="Z15" s="230">
        <f t="shared" si="13"/>
        <v>115.19750000000001</v>
      </c>
      <c r="AA15" s="238">
        <f t="shared" si="16"/>
        <v>204.60000000002401</v>
      </c>
      <c r="AB15" s="262">
        <f t="shared" si="17"/>
        <v>207.02934193545957</v>
      </c>
      <c r="AC15" s="263">
        <f t="shared" si="18"/>
        <v>1488.1819200000239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6.75</v>
      </c>
      <c r="C16" s="228">
        <f>Filter!H15*10.23</f>
        <v>0</v>
      </c>
      <c r="D16" s="57">
        <f t="shared" si="14"/>
        <v>0</v>
      </c>
      <c r="E16" s="58">
        <f t="shared" si="15"/>
        <v>0</v>
      </c>
      <c r="F16" s="244">
        <f>Filter!I15*2</f>
        <v>4767.4799999999996</v>
      </c>
      <c r="G16" s="57">
        <f t="shared" si="0"/>
        <v>66.744719999999987</v>
      </c>
      <c r="H16" s="58">
        <f t="shared" si="1"/>
        <v>450.52685999999994</v>
      </c>
      <c r="I16" s="211">
        <f>Filter!J15</f>
        <v>780</v>
      </c>
      <c r="J16" s="49">
        <f t="shared" si="0"/>
        <v>41.542222222222215</v>
      </c>
      <c r="K16" s="50">
        <f t="shared" si="3"/>
        <v>280.40999999999997</v>
      </c>
      <c r="L16" s="244">
        <f>Filter!K15</f>
        <v>598.5</v>
      </c>
      <c r="M16" s="49">
        <f t="shared" si="0"/>
        <v>64.726666666666659</v>
      </c>
      <c r="N16" s="50">
        <f t="shared" si="5"/>
        <v>436.90499999999997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55</v>
      </c>
      <c r="Y16" s="212">
        <f t="shared" si="12"/>
        <v>17.066296296296297</v>
      </c>
      <c r="Z16" s="230">
        <f t="shared" si="13"/>
        <v>115.19750000000001</v>
      </c>
      <c r="AA16" s="238">
        <f t="shared" si="16"/>
        <v>222.75</v>
      </c>
      <c r="AB16" s="262">
        <f t="shared" si="17"/>
        <v>190.07990518518514</v>
      </c>
      <c r="AC16" s="263">
        <f t="shared" si="18"/>
        <v>1505.78936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7.430000000000291</v>
      </c>
      <c r="C17" s="228">
        <f>Filter!H16*10.23</f>
        <v>0</v>
      </c>
      <c r="D17" s="57">
        <f t="shared" si="14"/>
        <v>0</v>
      </c>
      <c r="E17" s="58">
        <f t="shared" si="15"/>
        <v>0</v>
      </c>
      <c r="F17" s="244">
        <f>Filter!I16*2</f>
        <v>5193.84</v>
      </c>
      <c r="G17" s="57">
        <f t="shared" si="0"/>
        <v>66.058934051141421</v>
      </c>
      <c r="H17" s="58">
        <f t="shared" si="1"/>
        <v>490.81788</v>
      </c>
      <c r="I17" s="211">
        <f>Filter!J16</f>
        <v>780</v>
      </c>
      <c r="J17" s="49">
        <f t="shared" si="0"/>
        <v>37.740242261102154</v>
      </c>
      <c r="K17" s="50">
        <f t="shared" si="3"/>
        <v>280.40999999999997</v>
      </c>
      <c r="L17" s="244">
        <f>Filter!K16</f>
        <v>769.50000000000011</v>
      </c>
      <c r="M17" s="49">
        <f t="shared" si="0"/>
        <v>75.603633916551544</v>
      </c>
      <c r="N17" s="50">
        <f t="shared" si="5"/>
        <v>561.73500000000001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73</v>
      </c>
      <c r="Y17" s="212">
        <f t="shared" si="12"/>
        <v>20.578532974427191</v>
      </c>
      <c r="Z17" s="230">
        <f t="shared" si="13"/>
        <v>152.89850000000001</v>
      </c>
      <c r="AA17" s="238">
        <f t="shared" si="16"/>
        <v>245.1900000000096</v>
      </c>
      <c r="AB17" s="262">
        <f t="shared" si="17"/>
        <v>199.98134320322231</v>
      </c>
      <c r="AC17" s="263">
        <f t="shared" si="18"/>
        <v>1731.0513800000097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6.6599999999998545</v>
      </c>
      <c r="C18" s="228">
        <f>Filter!H17*10.23</f>
        <v>0</v>
      </c>
      <c r="D18" s="57">
        <f t="shared" si="14"/>
        <v>0</v>
      </c>
      <c r="E18" s="58">
        <f t="shared" si="15"/>
        <v>0</v>
      </c>
      <c r="F18" s="244">
        <f>Filter!I17*2</f>
        <v>4695.7739999999994</v>
      </c>
      <c r="G18" s="57">
        <f t="shared" si="0"/>
        <v>66.629225675677134</v>
      </c>
      <c r="H18" s="58">
        <f t="shared" si="1"/>
        <v>443.75064299999997</v>
      </c>
      <c r="I18" s="211">
        <f>Filter!J17</f>
        <v>760</v>
      </c>
      <c r="J18" s="49">
        <f t="shared" si="0"/>
        <v>41.024024024024918</v>
      </c>
      <c r="K18" s="50">
        <f t="shared" si="3"/>
        <v>273.21999999999997</v>
      </c>
      <c r="L18" s="244">
        <f>Filter!K17</f>
        <v>769.50000000000011</v>
      </c>
      <c r="M18" s="49">
        <f t="shared" si="0"/>
        <v>84.344594594596444</v>
      </c>
      <c r="N18" s="50">
        <f t="shared" si="5"/>
        <v>561.73500000000001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60</v>
      </c>
      <c r="Y18" s="212">
        <f t="shared" si="12"/>
        <v>18.869369369369782</v>
      </c>
      <c r="Z18" s="230">
        <f t="shared" si="13"/>
        <v>125.67</v>
      </c>
      <c r="AA18" s="238">
        <f t="shared" si="16"/>
        <v>219.7799999999952</v>
      </c>
      <c r="AB18" s="262">
        <f t="shared" si="17"/>
        <v>210.86721366366828</v>
      </c>
      <c r="AC18" s="263">
        <f t="shared" si="18"/>
        <v>1624.1556429999951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7.569999999999709</v>
      </c>
      <c r="C19" s="228">
        <f>Filter!H18*10.23</f>
        <v>0</v>
      </c>
      <c r="D19" s="57">
        <f t="shared" si="14"/>
        <v>0</v>
      </c>
      <c r="E19" s="58">
        <f t="shared" si="15"/>
        <v>0</v>
      </c>
      <c r="F19" s="244">
        <f>Filter!I18*2</f>
        <v>5116.32</v>
      </c>
      <c r="G19" s="57">
        <f t="shared" si="0"/>
        <v>63.869516512551989</v>
      </c>
      <c r="H19" s="58">
        <f t="shared" si="1"/>
        <v>483.49223999999998</v>
      </c>
      <c r="I19" s="211">
        <f>Filter!J18</f>
        <v>780</v>
      </c>
      <c r="J19" s="49">
        <f t="shared" si="0"/>
        <v>37.042272126817799</v>
      </c>
      <c r="K19" s="50">
        <f t="shared" si="3"/>
        <v>280.40999999999997</v>
      </c>
      <c r="L19" s="244">
        <f>Filter!K18</f>
        <v>598.5</v>
      </c>
      <c r="M19" s="49">
        <f t="shared" si="0"/>
        <v>57.71532364597315</v>
      </c>
      <c r="N19" s="50">
        <f t="shared" si="5"/>
        <v>436.90499999999997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87</v>
      </c>
      <c r="Y19" s="212">
        <f t="shared" si="12"/>
        <v>24.071532364598017</v>
      </c>
      <c r="Z19" s="230">
        <f t="shared" si="13"/>
        <v>182.22149999999999</v>
      </c>
      <c r="AA19" s="238">
        <f t="shared" si="16"/>
        <v>249.8099999999904</v>
      </c>
      <c r="AB19" s="262">
        <f t="shared" si="17"/>
        <v>182.69864464994097</v>
      </c>
      <c r="AC19" s="263">
        <f t="shared" si="18"/>
        <v>1632.8387399999901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6.1299999999973807</v>
      </c>
      <c r="C20" s="228">
        <f>Filter!H19*10.23</f>
        <v>0</v>
      </c>
      <c r="D20" s="57">
        <f t="shared" si="14"/>
        <v>0</v>
      </c>
      <c r="E20" s="58">
        <f t="shared" si="15"/>
        <v>0</v>
      </c>
      <c r="F20" s="244">
        <f>Filter!I19*2</f>
        <v>4327.6831999999995</v>
      </c>
      <c r="G20" s="57">
        <f t="shared" si="0"/>
        <v>66.715507732491787</v>
      </c>
      <c r="H20" s="58">
        <f t="shared" si="1"/>
        <v>408.96606239999994</v>
      </c>
      <c r="I20" s="211">
        <f>Filter!J19</f>
        <v>720</v>
      </c>
      <c r="J20" s="49">
        <f t="shared" si="0"/>
        <v>42.225122349120809</v>
      </c>
      <c r="K20" s="50">
        <f t="shared" si="3"/>
        <v>258.83999999999997</v>
      </c>
      <c r="L20" s="244">
        <f>Filter!K19</f>
        <v>769.50000000000011</v>
      </c>
      <c r="M20" s="49">
        <f t="shared" si="0"/>
        <v>91.637030995145196</v>
      </c>
      <c r="N20" s="50">
        <f t="shared" si="5"/>
        <v>561.73500000000001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85</v>
      </c>
      <c r="Y20" s="212">
        <f t="shared" si="12"/>
        <v>29.042822185983045</v>
      </c>
      <c r="Z20" s="230">
        <f t="shared" si="13"/>
        <v>178.0325</v>
      </c>
      <c r="AA20" s="238">
        <f t="shared" si="16"/>
        <v>202.28999999991356</v>
      </c>
      <c r="AB20" s="262">
        <f t="shared" si="17"/>
        <v>229.62048326274086</v>
      </c>
      <c r="AC20" s="263">
        <f t="shared" si="18"/>
        <v>1609.8635623999137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6.3800000000010186</v>
      </c>
      <c r="C21" s="228">
        <f>Filter!H20*10.23</f>
        <v>0</v>
      </c>
      <c r="D21" s="57">
        <f t="shared" si="14"/>
        <v>0</v>
      </c>
      <c r="E21" s="58">
        <f t="shared" si="15"/>
        <v>0</v>
      </c>
      <c r="F21" s="244">
        <f>Filter!I20*2</f>
        <v>4547.84</v>
      </c>
      <c r="G21" s="57">
        <f t="shared" si="0"/>
        <v>67.362206896540968</v>
      </c>
      <c r="H21" s="58">
        <f t="shared" si="1"/>
        <v>429.77088000000003</v>
      </c>
      <c r="I21" s="211">
        <f>Filter!J20</f>
        <v>780</v>
      </c>
      <c r="J21" s="49">
        <f t="shared" si="0"/>
        <v>43.95141065830019</v>
      </c>
      <c r="K21" s="50">
        <f t="shared" si="3"/>
        <v>280.40999999999997</v>
      </c>
      <c r="L21" s="244">
        <f>Filter!K20</f>
        <v>705.37500000000011</v>
      </c>
      <c r="M21" s="49">
        <f t="shared" si="0"/>
        <v>80.709051724125047</v>
      </c>
      <c r="N21" s="50">
        <f t="shared" si="5"/>
        <v>514.92375000000004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80</v>
      </c>
      <c r="Y21" s="212">
        <f t="shared" si="12"/>
        <v>26.263322884008346</v>
      </c>
      <c r="Z21" s="230">
        <f t="shared" si="13"/>
        <v>167.56</v>
      </c>
      <c r="AA21" s="238">
        <f t="shared" si="16"/>
        <v>210.54000000003361</v>
      </c>
      <c r="AB21" s="262">
        <f t="shared" si="17"/>
        <v>218.28599216297454</v>
      </c>
      <c r="AC21" s="263">
        <f t="shared" si="18"/>
        <v>1603.2046300000336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6.0900000000001455</v>
      </c>
      <c r="C22" s="228">
        <f>Filter!H21*10.23</f>
        <v>0</v>
      </c>
      <c r="D22" s="57">
        <f t="shared" si="14"/>
        <v>0</v>
      </c>
      <c r="E22" s="58">
        <f t="shared" si="15"/>
        <v>0</v>
      </c>
      <c r="F22" s="244">
        <f>Filter!I21*2</f>
        <v>4263.6000000000004</v>
      </c>
      <c r="G22" s="57">
        <f t="shared" ref="G22:V34" si="19">IF(ISBLANK(F22),"",(F22*H$43)/$B22)</f>
        <v>66.159310344826011</v>
      </c>
      <c r="H22" s="58">
        <f t="shared" si="1"/>
        <v>402.91020000000003</v>
      </c>
      <c r="I22" s="211">
        <f>Filter!J21</f>
        <v>650</v>
      </c>
      <c r="J22" s="49">
        <f t="shared" si="19"/>
        <v>38.370279146140298</v>
      </c>
      <c r="K22" s="50">
        <f t="shared" si="3"/>
        <v>233.67499999999998</v>
      </c>
      <c r="L22" s="244">
        <f>Filter!K21</f>
        <v>470.25000000000006</v>
      </c>
      <c r="M22" s="49">
        <f t="shared" si="19"/>
        <v>56.368226600983881</v>
      </c>
      <c r="N22" s="50">
        <f t="shared" si="5"/>
        <v>343.28250000000003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55</v>
      </c>
      <c r="Y22" s="212">
        <f t="shared" si="12"/>
        <v>18.915845648603817</v>
      </c>
      <c r="Z22" s="230">
        <f t="shared" si="13"/>
        <v>115.19750000000001</v>
      </c>
      <c r="AA22" s="238">
        <f t="shared" si="16"/>
        <v>200.9700000000048</v>
      </c>
      <c r="AB22" s="262">
        <f t="shared" si="17"/>
        <v>179.81366174055401</v>
      </c>
      <c r="AC22" s="263">
        <f t="shared" si="18"/>
        <v>1296.0352000000048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6.069999999999709</v>
      </c>
      <c r="C23" s="228">
        <f>Filter!H22*10.23</f>
        <v>0</v>
      </c>
      <c r="D23" s="57">
        <f t="shared" si="14"/>
        <v>0</v>
      </c>
      <c r="E23" s="58">
        <f t="shared" si="15"/>
        <v>0</v>
      </c>
      <c r="F23" s="244">
        <f>Filter!I22*2</f>
        <v>4237.76</v>
      </c>
      <c r="G23" s="57">
        <f t="shared" si="19"/>
        <v>65.975011532128377</v>
      </c>
      <c r="H23" s="58">
        <f t="shared" si="1"/>
        <v>400.46832000000001</v>
      </c>
      <c r="I23" s="211">
        <f>Filter!J22</f>
        <v>590</v>
      </c>
      <c r="J23" s="49">
        <f t="shared" si="19"/>
        <v>34.943163097201015</v>
      </c>
      <c r="K23" s="50">
        <f t="shared" si="3"/>
        <v>212.10499999999999</v>
      </c>
      <c r="L23" s="244">
        <f>Filter!K22</f>
        <v>495.90000000000003</v>
      </c>
      <c r="M23" s="49">
        <f t="shared" si="19"/>
        <v>59.638714991765625</v>
      </c>
      <c r="N23" s="50">
        <f t="shared" si="5"/>
        <v>362.00700000000001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31</v>
      </c>
      <c r="Y23" s="212">
        <f t="shared" si="12"/>
        <v>10.696787479407433</v>
      </c>
      <c r="Z23" s="230">
        <f t="shared" si="13"/>
        <v>64.929500000000004</v>
      </c>
      <c r="AA23" s="238">
        <f t="shared" si="16"/>
        <v>200.3099999999904</v>
      </c>
      <c r="AB23" s="262">
        <f t="shared" si="17"/>
        <v>171.25367710050244</v>
      </c>
      <c r="AC23" s="263">
        <f t="shared" si="18"/>
        <v>1239.8198199999904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7.8400000000001455</v>
      </c>
      <c r="C24" s="228">
        <f>Filter!H23*10.23</f>
        <v>0</v>
      </c>
      <c r="D24" s="57">
        <f t="shared" si="14"/>
        <v>0</v>
      </c>
      <c r="E24" s="58">
        <f t="shared" si="15"/>
        <v>0</v>
      </c>
      <c r="F24" s="244">
        <f>Filter!I23*2</f>
        <v>5387.64</v>
      </c>
      <c r="G24" s="57">
        <f t="shared" si="19"/>
        <v>64.940303571427378</v>
      </c>
      <c r="H24" s="58">
        <f t="shared" si="1"/>
        <v>509.13198000000006</v>
      </c>
      <c r="I24" s="211">
        <f>Filter!J23</f>
        <v>800</v>
      </c>
      <c r="J24" s="49">
        <f t="shared" si="19"/>
        <v>36.683673469387067</v>
      </c>
      <c r="K24" s="50">
        <f t="shared" si="3"/>
        <v>287.59999999999997</v>
      </c>
      <c r="L24" s="244">
        <f>Filter!K23</f>
        <v>555.75</v>
      </c>
      <c r="M24" s="49">
        <f t="shared" si="19"/>
        <v>51.747130102039854</v>
      </c>
      <c r="N24" s="50">
        <f t="shared" si="5"/>
        <v>405.69749999999999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74</v>
      </c>
      <c r="Y24" s="212">
        <f t="shared" si="12"/>
        <v>19.769515306122081</v>
      </c>
      <c r="Z24" s="230">
        <f t="shared" si="13"/>
        <v>154.99299999999999</v>
      </c>
      <c r="AA24" s="238">
        <f t="shared" si="16"/>
        <v>258.7200000000048</v>
      </c>
      <c r="AB24" s="262">
        <f t="shared" si="17"/>
        <v>173.14062244897639</v>
      </c>
      <c r="AC24" s="263">
        <f t="shared" si="18"/>
        <v>1616.1424800000048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6.7700000000004366</v>
      </c>
      <c r="C25" s="228">
        <f>Filter!H24*10.23</f>
        <v>0</v>
      </c>
      <c r="D25" s="57">
        <f t="shared" si="14"/>
        <v>0</v>
      </c>
      <c r="E25" s="58">
        <f t="shared" si="15"/>
        <v>0</v>
      </c>
      <c r="F25" s="244">
        <f>Filter!I24*2</f>
        <v>4586.6000000000004</v>
      </c>
      <c r="G25" s="57">
        <f t="shared" si="19"/>
        <v>64.022703101916107</v>
      </c>
      <c r="H25" s="58">
        <f t="shared" si="1"/>
        <v>433.43370000000004</v>
      </c>
      <c r="I25" s="211">
        <f>Filter!J24</f>
        <v>760</v>
      </c>
      <c r="J25" s="49">
        <f t="shared" si="19"/>
        <v>40.357459379613346</v>
      </c>
      <c r="K25" s="50">
        <f t="shared" si="3"/>
        <v>273.21999999999997</v>
      </c>
      <c r="L25" s="244">
        <f>Filter!K24</f>
        <v>513</v>
      </c>
      <c r="M25" s="49">
        <f t="shared" si="19"/>
        <v>55.316100443127894</v>
      </c>
      <c r="N25" s="50">
        <f t="shared" si="5"/>
        <v>374.49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5</v>
      </c>
      <c r="Y25" s="212">
        <f t="shared" si="12"/>
        <v>1.5468980797635634</v>
      </c>
      <c r="Z25" s="230">
        <f t="shared" si="13"/>
        <v>10.4725</v>
      </c>
      <c r="AA25" s="238">
        <f t="shared" si="16"/>
        <v>223.41000000001441</v>
      </c>
      <c r="AB25" s="262">
        <f t="shared" si="17"/>
        <v>161.2431610044209</v>
      </c>
      <c r="AC25" s="263">
        <f t="shared" si="18"/>
        <v>1315.0262000000146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6.2900000000008731</v>
      </c>
      <c r="C26" s="228">
        <f>Filter!H25*10.23</f>
        <v>0</v>
      </c>
      <c r="D26" s="57">
        <f t="shared" si="14"/>
        <v>0</v>
      </c>
      <c r="E26" s="58">
        <f t="shared" si="15"/>
        <v>0</v>
      </c>
      <c r="F26" s="244">
        <f>Filter!I25*2</f>
        <v>4315.28</v>
      </c>
      <c r="G26" s="57">
        <f t="shared" si="19"/>
        <v>64.832108108099106</v>
      </c>
      <c r="H26" s="58">
        <f t="shared" si="1"/>
        <v>407.79395999999997</v>
      </c>
      <c r="I26" s="211">
        <f>Filter!J25</f>
        <v>660</v>
      </c>
      <c r="J26" s="49">
        <f t="shared" si="19"/>
        <v>37.721780604128305</v>
      </c>
      <c r="K26" s="50">
        <f t="shared" si="3"/>
        <v>237.26999999999998</v>
      </c>
      <c r="L26" s="244">
        <f>Filter!K25</f>
        <v>538.65000000000009</v>
      </c>
      <c r="M26" s="49">
        <f t="shared" si="19"/>
        <v>62.5142289348085</v>
      </c>
      <c r="N26" s="50">
        <f t="shared" si="5"/>
        <v>393.21450000000004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26</v>
      </c>
      <c r="Y26" s="212">
        <f t="shared" si="12"/>
        <v>8.657710651827097</v>
      </c>
      <c r="Z26" s="230">
        <f t="shared" si="13"/>
        <v>54.457000000000001</v>
      </c>
      <c r="AA26" s="238">
        <f t="shared" si="16"/>
        <v>207.57000000002881</v>
      </c>
      <c r="AB26" s="262">
        <f t="shared" si="17"/>
        <v>173.72582829886301</v>
      </c>
      <c r="AC26" s="263">
        <f t="shared" si="18"/>
        <v>1300.3054600000289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6.5900000000001455</v>
      </c>
      <c r="C27" s="228">
        <f>Filter!H26*10.23</f>
        <v>0</v>
      </c>
      <c r="D27" s="57">
        <f t="shared" si="14"/>
        <v>0</v>
      </c>
      <c r="E27" s="58">
        <f t="shared" si="15"/>
        <v>0</v>
      </c>
      <c r="F27" s="244">
        <f>Filter!I26*2</f>
        <v>4603.0083999999997</v>
      </c>
      <c r="G27" s="57">
        <f t="shared" si="19"/>
        <v>66.006721365704152</v>
      </c>
      <c r="H27" s="58">
        <f t="shared" si="1"/>
        <v>434.98429379999999</v>
      </c>
      <c r="I27" s="211">
        <f>Filter!J26</f>
        <v>720</v>
      </c>
      <c r="J27" s="49">
        <f t="shared" si="19"/>
        <v>39.27769347496119</v>
      </c>
      <c r="K27" s="50">
        <f t="shared" si="3"/>
        <v>258.83999999999997</v>
      </c>
      <c r="L27" s="244">
        <f>Filter!K26</f>
        <v>384.75000000000006</v>
      </c>
      <c r="M27" s="49">
        <f t="shared" si="19"/>
        <v>42.620257966615142</v>
      </c>
      <c r="N27" s="50">
        <f t="shared" si="5"/>
        <v>280.86750000000001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29</v>
      </c>
      <c r="Y27" s="212">
        <f t="shared" si="12"/>
        <v>9.2170713201818906</v>
      </c>
      <c r="Z27" s="230">
        <f t="shared" si="13"/>
        <v>60.740499999999997</v>
      </c>
      <c r="AA27" s="238">
        <f t="shared" si="16"/>
        <v>217.4700000000048</v>
      </c>
      <c r="AB27" s="262">
        <f t="shared" si="17"/>
        <v>157.12174412746236</v>
      </c>
      <c r="AC27" s="263">
        <f t="shared" si="18"/>
        <v>1252.9022938000048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5.5599999999976717</v>
      </c>
      <c r="C28" s="228">
        <f>Filter!H27*10.23</f>
        <v>480.81</v>
      </c>
      <c r="D28" s="57">
        <f t="shared" si="14"/>
        <v>9.2529982014427237</v>
      </c>
      <c r="E28" s="58">
        <f t="shared" si="15"/>
        <v>51.446669999999997</v>
      </c>
      <c r="F28" s="244">
        <f>Filter!I27*2</f>
        <v>3759.72</v>
      </c>
      <c r="G28" s="57">
        <f t="shared" si="19"/>
        <v>63.901715827364889</v>
      </c>
      <c r="H28" s="58">
        <f t="shared" si="1"/>
        <v>355.29354000000001</v>
      </c>
      <c r="I28" s="211">
        <f>Filter!J27</f>
        <v>750</v>
      </c>
      <c r="J28" s="49">
        <f t="shared" si="19"/>
        <v>48.493705035991532</v>
      </c>
      <c r="K28" s="50">
        <f t="shared" si="3"/>
        <v>269.625</v>
      </c>
      <c r="L28" s="244">
        <f>Filter!K27</f>
        <v>427.50000000000006</v>
      </c>
      <c r="M28" s="49">
        <f t="shared" si="19"/>
        <v>56.128597122325672</v>
      </c>
      <c r="N28" s="50">
        <f t="shared" si="5"/>
        <v>312.07500000000005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55</v>
      </c>
      <c r="Y28" s="212">
        <f t="shared" si="12"/>
        <v>20.718974820152564</v>
      </c>
      <c r="Z28" s="230">
        <f t="shared" si="13"/>
        <v>115.19750000000001</v>
      </c>
      <c r="AA28" s="238">
        <f t="shared" si="16"/>
        <v>183.47999999992317</v>
      </c>
      <c r="AB28" s="262">
        <f t="shared" si="17"/>
        <v>198.49599100727741</v>
      </c>
      <c r="AC28" s="263">
        <f t="shared" si="18"/>
        <v>1287.1177099999231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4.9700000000011642</v>
      </c>
      <c r="C29" s="228">
        <f>Filter!H28*10.23</f>
        <v>439.89000000000004</v>
      </c>
      <c r="D29" s="57">
        <f t="shared" si="14"/>
        <v>9.4704688128750458</v>
      </c>
      <c r="E29" s="58">
        <f t="shared" si="15"/>
        <v>47.068230000000007</v>
      </c>
      <c r="F29" s="244">
        <f>Filter!I28*2</f>
        <v>3139.56</v>
      </c>
      <c r="G29" s="57">
        <f t="shared" si="19"/>
        <v>59.695859154915595</v>
      </c>
      <c r="H29" s="58">
        <f t="shared" si="1"/>
        <v>296.68842000000001</v>
      </c>
      <c r="I29" s="211">
        <f>Filter!J28</f>
        <v>250</v>
      </c>
      <c r="J29" s="49">
        <f t="shared" si="19"/>
        <v>18.08350100603198</v>
      </c>
      <c r="K29" s="50">
        <f t="shared" si="3"/>
        <v>89.875</v>
      </c>
      <c r="L29" s="244">
        <f>Filter!K28</f>
        <v>410.40000000000003</v>
      </c>
      <c r="M29" s="49">
        <f t="shared" si="19"/>
        <v>60.280080482883271</v>
      </c>
      <c r="N29" s="50">
        <f t="shared" si="5"/>
        <v>299.59200000000004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27</v>
      </c>
      <c r="Y29" s="212">
        <f t="shared" si="12"/>
        <v>11.378571428568764</v>
      </c>
      <c r="Z29" s="230">
        <f t="shared" si="13"/>
        <v>56.551500000000004</v>
      </c>
      <c r="AA29" s="238">
        <f t="shared" si="16"/>
        <v>164.01000000003842</v>
      </c>
      <c r="AB29" s="262">
        <f t="shared" si="17"/>
        <v>158.90848088527466</v>
      </c>
      <c r="AC29" s="263">
        <f t="shared" si="18"/>
        <v>953.78515000003858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5.5499999999992724</v>
      </c>
      <c r="C30" s="228">
        <f>Filter!H29*10.23</f>
        <v>521.73</v>
      </c>
      <c r="D30" s="57">
        <f t="shared" si="14"/>
        <v>10.058578378379698</v>
      </c>
      <c r="E30" s="58">
        <f t="shared" si="15"/>
        <v>55.825110000000002</v>
      </c>
      <c r="F30" s="244">
        <f>Filter!I29*2</f>
        <v>3720.96</v>
      </c>
      <c r="G30" s="57">
        <f t="shared" si="19"/>
        <v>63.356886486494794</v>
      </c>
      <c r="H30" s="58">
        <f t="shared" si="1"/>
        <v>351.63072</v>
      </c>
      <c r="I30" s="211">
        <f>Filter!J29</f>
        <v>320</v>
      </c>
      <c r="J30" s="49">
        <f t="shared" si="19"/>
        <v>20.727927927930644</v>
      </c>
      <c r="K30" s="50">
        <f t="shared" si="3"/>
        <v>115.03999999999999</v>
      </c>
      <c r="L30" s="244">
        <f>Filter!K29</f>
        <v>427.50000000000006</v>
      </c>
      <c r="M30" s="49">
        <f t="shared" si="19"/>
        <v>56.229729729737109</v>
      </c>
      <c r="N30" s="50">
        <f t="shared" si="5"/>
        <v>312.07500000000005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28</v>
      </c>
      <c r="Y30" s="212">
        <f t="shared" si="12"/>
        <v>10.566846846848232</v>
      </c>
      <c r="Z30" s="230">
        <f t="shared" si="13"/>
        <v>58.646000000000001</v>
      </c>
      <c r="AA30" s="238">
        <f t="shared" si="16"/>
        <v>183.14999999997599</v>
      </c>
      <c r="AB30" s="262">
        <f t="shared" si="17"/>
        <v>160.93996936939047</v>
      </c>
      <c r="AC30" s="263">
        <f t="shared" si="18"/>
        <v>1076.3668299999758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5.1599999999998545</v>
      </c>
      <c r="C31" s="228">
        <f>Filter!H30*10.23</f>
        <v>491.04</v>
      </c>
      <c r="D31" s="57">
        <f t="shared" si="14"/>
        <v>10.182418604651451</v>
      </c>
      <c r="E31" s="58">
        <f t="shared" si="15"/>
        <v>52.54128</v>
      </c>
      <c r="F31" s="244">
        <f>Filter!I30*2</f>
        <v>3385.04</v>
      </c>
      <c r="G31" s="57">
        <f t="shared" si="19"/>
        <v>61.993465116280817</v>
      </c>
      <c r="H31" s="58">
        <f t="shared" si="1"/>
        <v>319.88628</v>
      </c>
      <c r="I31" s="211">
        <f>Filter!J30</f>
        <v>360</v>
      </c>
      <c r="J31" s="49">
        <f t="shared" si="19"/>
        <v>25.081395348837916</v>
      </c>
      <c r="K31" s="50">
        <f t="shared" si="3"/>
        <v>129.41999999999999</v>
      </c>
      <c r="L31" s="244">
        <f>Filter!K30</f>
        <v>384.75000000000006</v>
      </c>
      <c r="M31" s="49">
        <f t="shared" si="19"/>
        <v>54.431686046513164</v>
      </c>
      <c r="N31" s="50">
        <f t="shared" si="5"/>
        <v>280.86750000000001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40</v>
      </c>
      <c r="Y31" s="212">
        <f t="shared" si="12"/>
        <v>16.23643410852759</v>
      </c>
      <c r="Z31" s="230">
        <f t="shared" si="13"/>
        <v>83.78</v>
      </c>
      <c r="AA31" s="238">
        <f t="shared" si="16"/>
        <v>170.2799999999952</v>
      </c>
      <c r="AB31" s="262">
        <f t="shared" si="17"/>
        <v>167.92539922481092</v>
      </c>
      <c r="AC31" s="263">
        <f t="shared" si="18"/>
        <v>1036.7750599999952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5.0600000000013097</v>
      </c>
      <c r="C32" s="228">
        <f>Filter!H31*10.23</f>
        <v>429.66</v>
      </c>
      <c r="D32" s="57">
        <f t="shared" si="14"/>
        <v>9.0856956521715624</v>
      </c>
      <c r="E32" s="58">
        <f t="shared" si="15"/>
        <v>45.973620000000004</v>
      </c>
      <c r="F32" s="244">
        <f>Filter!I31*2</f>
        <v>3165.4</v>
      </c>
      <c r="G32" s="57">
        <f t="shared" si="19"/>
        <v>59.116660079036087</v>
      </c>
      <c r="H32" s="58">
        <f t="shared" si="1"/>
        <v>299.13030000000003</v>
      </c>
      <c r="I32" s="211">
        <f>Filter!J31</f>
        <v>300</v>
      </c>
      <c r="J32" s="49">
        <f t="shared" si="19"/>
        <v>21.314229249006338</v>
      </c>
      <c r="K32" s="50">
        <f t="shared" si="3"/>
        <v>107.85</v>
      </c>
      <c r="L32" s="244">
        <f>Filter!K31</f>
        <v>410.40000000000003</v>
      </c>
      <c r="M32" s="49">
        <f t="shared" si="19"/>
        <v>59.207905138324605</v>
      </c>
      <c r="N32" s="50">
        <f t="shared" si="5"/>
        <v>299.59200000000004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24</v>
      </c>
      <c r="Y32" s="212">
        <f t="shared" si="12"/>
        <v>9.9343873517760848</v>
      </c>
      <c r="Z32" s="230">
        <f t="shared" si="13"/>
        <v>50.268000000000001</v>
      </c>
      <c r="AA32" s="238">
        <f t="shared" si="16"/>
        <v>166.98000000004322</v>
      </c>
      <c r="AB32" s="262">
        <f t="shared" si="17"/>
        <v>158.65887747031468</v>
      </c>
      <c r="AC32" s="263">
        <f t="shared" si="18"/>
        <v>969.79392000004327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5.2700000000004366</v>
      </c>
      <c r="C33" s="228">
        <f>Filter!H32*10.23</f>
        <v>450.12</v>
      </c>
      <c r="D33" s="57">
        <f t="shared" si="14"/>
        <v>9.1390588235286554</v>
      </c>
      <c r="E33" s="58">
        <f t="shared" si="15"/>
        <v>48.162840000000003</v>
      </c>
      <c r="F33" s="244">
        <f>Filter!I32*2</f>
        <v>3230</v>
      </c>
      <c r="G33" s="57">
        <f t="shared" si="19"/>
        <v>57.919354838704884</v>
      </c>
      <c r="H33" s="58">
        <f t="shared" si="1"/>
        <v>305.23500000000001</v>
      </c>
      <c r="I33" s="211">
        <f>Filter!J32</f>
        <v>300</v>
      </c>
      <c r="J33" s="49">
        <f t="shared" si="19"/>
        <v>20.46489563567193</v>
      </c>
      <c r="K33" s="50">
        <f t="shared" si="3"/>
        <v>107.85</v>
      </c>
      <c r="L33" s="244">
        <f>Filter!K32</f>
        <v>427.50000000000006</v>
      </c>
      <c r="M33" s="49">
        <f t="shared" si="19"/>
        <v>59.217267552177269</v>
      </c>
      <c r="N33" s="50">
        <f t="shared" si="5"/>
        <v>312.07500000000005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46</v>
      </c>
      <c r="Y33" s="212">
        <f t="shared" si="12"/>
        <v>18.282163187854273</v>
      </c>
      <c r="Z33" s="230">
        <f t="shared" si="13"/>
        <v>96.347000000000008</v>
      </c>
      <c r="AA33" s="238">
        <f t="shared" si="16"/>
        <v>173.91000000001441</v>
      </c>
      <c r="AB33" s="262">
        <f t="shared" si="17"/>
        <v>165.02274003793701</v>
      </c>
      <c r="AC33" s="263">
        <f t="shared" si="18"/>
        <v>1043.5798400000144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6.2000000000007276</v>
      </c>
      <c r="C34" s="228">
        <f>Filter!H33*10.23</f>
        <v>521.73</v>
      </c>
      <c r="D34" s="57">
        <f t="shared" si="14"/>
        <v>9.0040499999989443</v>
      </c>
      <c r="E34" s="58">
        <f t="shared" si="15"/>
        <v>55.825110000000002</v>
      </c>
      <c r="F34" s="244">
        <f>Filter!I33*2</f>
        <v>4018.12</v>
      </c>
      <c r="G34" s="57">
        <f t="shared" si="19"/>
        <v>61.243925806444423</v>
      </c>
      <c r="H34" s="58">
        <f t="shared" si="1"/>
        <v>379.71233999999998</v>
      </c>
      <c r="I34" s="211">
        <f>Filter!J33</f>
        <v>620</v>
      </c>
      <c r="J34" s="49">
        <f t="shared" si="19"/>
        <v>35.949999999995782</v>
      </c>
      <c r="K34" s="50">
        <f t="shared" si="3"/>
        <v>222.89</v>
      </c>
      <c r="L34" s="244">
        <f>Filter!K33</f>
        <v>530.1</v>
      </c>
      <c r="M34" s="49">
        <f t="shared" si="19"/>
        <v>62.414999999992681</v>
      </c>
      <c r="N34" s="50">
        <f t="shared" si="5"/>
        <v>386.97300000000001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22</v>
      </c>
      <c r="Y34" s="212">
        <f t="shared" si="12"/>
        <v>7.4320967741926767</v>
      </c>
      <c r="Z34" s="230">
        <f t="shared" si="13"/>
        <v>46.079000000000001</v>
      </c>
      <c r="AA34" s="238">
        <f t="shared" si="16"/>
        <v>204.60000000002401</v>
      </c>
      <c r="AB34" s="262">
        <f t="shared" si="17"/>
        <v>176.04507258062449</v>
      </c>
      <c r="AC34" s="263">
        <f t="shared" si="18"/>
        <v>1296.0794500000238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6.3899999999994179</v>
      </c>
      <c r="C35" s="228">
        <f>Filter!H34*10.23</f>
        <v>542.19000000000005</v>
      </c>
      <c r="D35" s="57">
        <f t="shared" ref="D35:D36" si="20">IF(ISBLANK(C35),"",(C35*E$43)/$B35)</f>
        <v>9.078924882629936</v>
      </c>
      <c r="E35" s="58">
        <f t="shared" ref="E35:E36" si="21">IF(ISBLANK(C35),"",C35*E$43)</f>
        <v>58.014330000000008</v>
      </c>
      <c r="F35" s="244">
        <f>Filter!I34*2</f>
        <v>4069.8</v>
      </c>
      <c r="G35" s="57">
        <f t="shared" ref="G35:G36" si="22">IF(ISBLANK(F35),"",(F35*H$43)/$B35)</f>
        <v>60.187183098597039</v>
      </c>
      <c r="H35" s="58">
        <f t="shared" ref="H35:H36" si="23">IF(ISBLANK(F35),"",F35*H$43)</f>
        <v>384.59610000000004</v>
      </c>
      <c r="I35" s="211">
        <f>Filter!J34</f>
        <v>360</v>
      </c>
      <c r="J35" s="49">
        <f t="shared" ref="J35:J36" si="24">IF(ISBLANK(I35),"",(I35*K$43)/$B35)</f>
        <v>20.253521126762408</v>
      </c>
      <c r="K35" s="50">
        <f t="shared" ref="K35:K36" si="25">IF(ISBLANK(I35),"",I35*K$43)</f>
        <v>129.41999999999999</v>
      </c>
      <c r="L35" s="244">
        <f>Filter!K34</f>
        <v>495.90000000000003</v>
      </c>
      <c r="M35" s="49">
        <f t="shared" ref="M35:M36" si="26">IF(ISBLANK(L35),"",(L35*N$43)/$B35)</f>
        <v>56.652112676061499</v>
      </c>
      <c r="N35" s="50">
        <f t="shared" ref="N35:N36" si="27">IF(ISBLANK(L35),"",L35*N$43)</f>
        <v>362.00700000000001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33</v>
      </c>
      <c r="Y35" s="212">
        <f t="shared" ref="Y35:Y36" si="34">IF(ISBLANK(X35),"",(X35*Z$43)/$B35)</f>
        <v>10.816666666667652</v>
      </c>
      <c r="Z35" s="230">
        <f t="shared" ref="Z35:Z36" si="35">IF(ISBLANK(X35),"",X35*Z$43)</f>
        <v>69.118499999999997</v>
      </c>
      <c r="AA35" s="238">
        <f t="shared" si="16"/>
        <v>210.86999999998079</v>
      </c>
      <c r="AB35" s="262">
        <f t="shared" si="17"/>
        <v>156.98840845071854</v>
      </c>
      <c r="AC35" s="263">
        <f t="shared" si="18"/>
        <v>1214.0259299999809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5.4699999999975262</v>
      </c>
      <c r="C36" s="228">
        <f>Filter!H35*10.23</f>
        <v>470.58000000000004</v>
      </c>
      <c r="D36" s="57">
        <f t="shared" si="20"/>
        <v>9.2051297989072705</v>
      </c>
      <c r="E36" s="58">
        <f t="shared" si="21"/>
        <v>50.352060000000002</v>
      </c>
      <c r="F36" s="244">
        <f>Filter!I35*2</f>
        <v>3359.2</v>
      </c>
      <c r="G36" s="57">
        <f t="shared" si="22"/>
        <v>58.033711151762986</v>
      </c>
      <c r="H36" s="58">
        <f t="shared" si="23"/>
        <v>317.44439999999997</v>
      </c>
      <c r="I36" s="211">
        <f>Filter!J35</f>
        <v>300</v>
      </c>
      <c r="J36" s="49">
        <f t="shared" si="24"/>
        <v>19.7166361974495</v>
      </c>
      <c r="K36" s="50">
        <f t="shared" si="25"/>
        <v>107.85</v>
      </c>
      <c r="L36" s="244">
        <f>Filter!K35</f>
        <v>427.50000000000006</v>
      </c>
      <c r="M36" s="49">
        <f t="shared" si="26"/>
        <v>57.052102376625442</v>
      </c>
      <c r="N36" s="50">
        <f t="shared" si="27"/>
        <v>312.07500000000005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27</v>
      </c>
      <c r="Y36" s="212">
        <f t="shared" si="34"/>
        <v>10.33848263254581</v>
      </c>
      <c r="Z36" s="230">
        <f t="shared" si="35"/>
        <v>56.551500000000004</v>
      </c>
      <c r="AA36" s="238">
        <f t="shared" si="16"/>
        <v>180.50999999991836</v>
      </c>
      <c r="AB36" s="262">
        <f t="shared" si="17"/>
        <v>154.34606215729102</v>
      </c>
      <c r="AC36" s="263">
        <f t="shared" si="18"/>
        <v>1024.7829599999184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198.31999999999971</v>
      </c>
      <c r="C37" s="249"/>
      <c r="D37" s="250"/>
      <c r="E37" s="251">
        <f t="shared" ref="E37:W37" si="36">SUM(E6:E36)</f>
        <v>465.20925000000005</v>
      </c>
      <c r="F37" s="213"/>
      <c r="G37" s="252"/>
      <c r="H37" s="253">
        <f t="shared" si="36"/>
        <v>12729.129739200001</v>
      </c>
      <c r="I37" s="213"/>
      <c r="J37" s="214"/>
      <c r="K37" s="215">
        <f t="shared" si="36"/>
        <v>7621.4000000000015</v>
      </c>
      <c r="L37" s="213"/>
      <c r="M37" s="214"/>
      <c r="N37" s="215">
        <f>SUM(N6:N36)</f>
        <v>13765.628250000002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3282.0815000000016</v>
      </c>
      <c r="AA37" s="214">
        <f>SUMIF(AA6:AA36,"&lt;&gt;#VALUE!")</f>
        <v>6544.5599999999904</v>
      </c>
      <c r="AB37" s="239">
        <f>SUMIF(AB6:AB36,"&lt;&gt;#VALUE!")</f>
        <v>5867.9639633878469</v>
      </c>
      <c r="AC37" s="239">
        <f>SUMIF(AC6:AC36,"&lt;&gt;#VALUE!")</f>
        <v>44408.008739199991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6.3974193548386999</v>
      </c>
      <c r="C38" s="254">
        <f>AVERAGE(C6:C36)</f>
        <v>140.25</v>
      </c>
      <c r="D38" s="216">
        <f>AVERAGEIF(D6:D36,"&lt;&gt;#VALUE!")</f>
        <v>2.7250749404704928</v>
      </c>
      <c r="E38" s="255">
        <f t="shared" ref="E38:W38" si="38">AVERAGE(E6:E36)</f>
        <v>15.006750000000002</v>
      </c>
      <c r="F38" s="256">
        <f t="shared" si="38"/>
        <v>4345.1543741935484</v>
      </c>
      <c r="G38" s="216">
        <f>AVERAGEIF(G6:G36,"&lt;&gt;#VALUE!")</f>
        <v>64.09610689320148</v>
      </c>
      <c r="H38" s="216">
        <f t="shared" si="38"/>
        <v>410.61708836129037</v>
      </c>
      <c r="I38" s="256">
        <f t="shared" si="38"/>
        <v>683.87096774193549</v>
      </c>
      <c r="J38" s="216">
        <f>AVERAGEIF(J6:J36,"&lt;&gt;#VALUE!")</f>
        <v>37.728689935068807</v>
      </c>
      <c r="K38" s="256">
        <f t="shared" si="38"/>
        <v>245.85161290322586</v>
      </c>
      <c r="L38" s="256">
        <f t="shared" si="38"/>
        <v>608.29112903225814</v>
      </c>
      <c r="M38" s="216">
        <f>AVERAGEIF(M6:M36,"&lt;&gt;#VALUE!")</f>
        <v>68.349003648948624</v>
      </c>
      <c r="N38" s="216">
        <f>AVERAGEIF(N6:N36,"&lt;&gt;#VALUE!")</f>
        <v>444.05252419354844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50.548387096774192</v>
      </c>
      <c r="Y38" s="216">
        <f t="shared" si="39"/>
        <v>16.390284691595912</v>
      </c>
      <c r="Z38" s="257">
        <f t="shared" si="39"/>
        <v>105.8735967741936</v>
      </c>
      <c r="AA38" s="240">
        <f t="shared" ref="AA38" si="40">AVERAGEIF(AA6:AA36,"&lt;&gt;#VALUE!")</f>
        <v>211.11483870967712</v>
      </c>
      <c r="AB38" s="264">
        <f>AC37/B37</f>
        <v>223.92097992739036</v>
      </c>
      <c r="AC38" s="257">
        <f>AVERAGEIF(AC6:AC36,"&lt;&gt;#VALUE!")</f>
        <v>1432.5164109419352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7.9599999999991269</v>
      </c>
      <c r="C39" s="258">
        <f>MAX(C6:C36)</f>
        <v>542.19000000000005</v>
      </c>
      <c r="D39" s="259">
        <f t="shared" ref="D39:Z39" si="41">MAX(D6:D36)</f>
        <v>10.182418604651451</v>
      </c>
      <c r="E39" s="259">
        <f t="shared" si="41"/>
        <v>58.014330000000008</v>
      </c>
      <c r="F39" s="217">
        <f t="shared" si="41"/>
        <v>5387.64</v>
      </c>
      <c r="G39" s="260">
        <f t="shared" si="41"/>
        <v>77.391841935474787</v>
      </c>
      <c r="H39" s="260">
        <f t="shared" si="41"/>
        <v>509.13198000000006</v>
      </c>
      <c r="I39" s="217">
        <f t="shared" si="41"/>
        <v>1940</v>
      </c>
      <c r="J39" s="217">
        <f t="shared" si="41"/>
        <v>102.56323529407375</v>
      </c>
      <c r="K39" s="217">
        <f t="shared" si="41"/>
        <v>697.43</v>
      </c>
      <c r="L39" s="217">
        <f t="shared" si="41"/>
        <v>1197</v>
      </c>
      <c r="M39" s="217">
        <f t="shared" si="41"/>
        <v>119.32279411759599</v>
      </c>
      <c r="N39" s="217">
        <f t="shared" si="41"/>
        <v>873.81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87</v>
      </c>
      <c r="Y39" s="217">
        <f t="shared" si="41"/>
        <v>29.042822185983045</v>
      </c>
      <c r="Z39" s="261">
        <f t="shared" si="41"/>
        <v>182.22149999999999</v>
      </c>
      <c r="AA39" s="241">
        <f t="shared" ref="AA39:AC39" si="42">MAX(AA6:AA36)</f>
        <v>262.67999999997119</v>
      </c>
      <c r="AB39" s="265">
        <f t="shared" si="42"/>
        <v>301.66933823516501</v>
      </c>
      <c r="AC39" s="217">
        <f t="shared" si="42"/>
        <v>2275.7515000000963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4.9700000000011642</v>
      </c>
      <c r="C40" s="258">
        <f>MIN(C6:C36)</f>
        <v>0</v>
      </c>
      <c r="D40" s="259">
        <f t="shared" ref="D40:Z40" si="43">MIN(D6:D36)</f>
        <v>0</v>
      </c>
      <c r="E40" s="259">
        <f t="shared" si="43"/>
        <v>0</v>
      </c>
      <c r="F40" s="217">
        <f t="shared" si="43"/>
        <v>3139.56</v>
      </c>
      <c r="G40" s="260">
        <f t="shared" si="43"/>
        <v>56.292082914579041</v>
      </c>
      <c r="H40" s="260">
        <f t="shared" si="43"/>
        <v>296.68842000000001</v>
      </c>
      <c r="I40" s="217">
        <f t="shared" si="43"/>
        <v>250</v>
      </c>
      <c r="J40" s="217">
        <f t="shared" si="43"/>
        <v>18.08350100603198</v>
      </c>
      <c r="K40" s="217">
        <f t="shared" si="43"/>
        <v>89.875</v>
      </c>
      <c r="L40" s="217">
        <f t="shared" si="43"/>
        <v>384.75000000000006</v>
      </c>
      <c r="M40" s="217">
        <f t="shared" si="43"/>
        <v>42.620257966615142</v>
      </c>
      <c r="N40" s="217">
        <f t="shared" si="43"/>
        <v>280.86750000000001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5</v>
      </c>
      <c r="Y40" s="217">
        <f t="shared" si="43"/>
        <v>1.5468980797635634</v>
      </c>
      <c r="Z40" s="261">
        <f t="shared" si="43"/>
        <v>10.4725</v>
      </c>
      <c r="AA40" s="242">
        <f t="shared" ref="AA40:AC40" si="44">MIN(AA6:AA36)</f>
        <v>164.01000000003842</v>
      </c>
      <c r="AB40" s="265">
        <f t="shared" si="44"/>
        <v>154.34606215729102</v>
      </c>
      <c r="AC40" s="217">
        <f t="shared" si="44"/>
        <v>953.78515000003858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4" t="s">
        <v>66</v>
      </c>
      <c r="D43" s="404"/>
      <c r="E43" s="106">
        <v>0.107</v>
      </c>
      <c r="F43" s="419" t="s">
        <v>70</v>
      </c>
      <c r="G43" s="419"/>
      <c r="H43" s="106">
        <v>9.4500000000000001E-2</v>
      </c>
      <c r="I43" s="406" t="s">
        <v>71</v>
      </c>
      <c r="J43" s="406"/>
      <c r="K43" s="106">
        <v>0.35949999999999999</v>
      </c>
      <c r="L43" s="426" t="s">
        <v>72</v>
      </c>
      <c r="M43" s="426"/>
      <c r="N43" s="106">
        <v>0.73</v>
      </c>
      <c r="O43" s="427" t="s">
        <v>73</v>
      </c>
      <c r="P43" s="427"/>
      <c r="Q43" s="106">
        <v>0.25</v>
      </c>
      <c r="R43" s="407" t="s">
        <v>74</v>
      </c>
      <c r="S43" s="407"/>
      <c r="T43" s="106">
        <v>0.25</v>
      </c>
      <c r="U43" s="428" t="s">
        <v>68</v>
      </c>
      <c r="V43" s="428"/>
      <c r="W43" s="106">
        <v>0.25</v>
      </c>
      <c r="X43" s="438" t="s">
        <v>102</v>
      </c>
      <c r="Y43" s="438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4" t="s">
        <v>67</v>
      </c>
      <c r="D45" s="404"/>
      <c r="E45" s="114"/>
      <c r="F45" s="419" t="s">
        <v>67</v>
      </c>
      <c r="G45" s="419"/>
      <c r="H45" s="115"/>
      <c r="I45" s="406" t="s">
        <v>67</v>
      </c>
      <c r="J45" s="406"/>
      <c r="K45" s="116"/>
      <c r="L45" s="426" t="s">
        <v>67</v>
      </c>
      <c r="M45" s="426"/>
      <c r="N45" s="117"/>
      <c r="O45" s="427" t="s">
        <v>67</v>
      </c>
      <c r="P45" s="427"/>
      <c r="Q45" s="118"/>
      <c r="R45" s="407" t="s">
        <v>67</v>
      </c>
      <c r="S45" s="407"/>
      <c r="T45" s="119"/>
      <c r="U45" s="428" t="s">
        <v>67</v>
      </c>
      <c r="V45" s="428"/>
      <c r="W45" s="114"/>
      <c r="X45" s="439" t="s">
        <v>67</v>
      </c>
      <c r="Y45" s="439"/>
      <c r="Z45" s="222"/>
      <c r="AA45" s="235" t="s">
        <v>105</v>
      </c>
      <c r="AB45" s="236"/>
      <c r="AC45" s="338">
        <f>AB38/1000</f>
        <v>0.22392097992739035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4" workbookViewId="0">
      <selection activeCell="B24" sqref="B24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/>
      <c r="C6" s="344"/>
    </row>
    <row r="7" spans="1:3" x14ac:dyDescent="0.25">
      <c r="A7" s="345">
        <v>1</v>
      </c>
      <c r="B7" s="333">
        <f>'[1]1'!$J$37</f>
        <v>0</v>
      </c>
      <c r="C7" s="333">
        <f>IF(ISBLANK(Pumpage!B7),"",(B7-B6))</f>
        <v>0</v>
      </c>
    </row>
    <row r="8" spans="1:3" x14ac:dyDescent="0.25">
      <c r="A8" s="345">
        <v>2</v>
      </c>
      <c r="B8" s="333">
        <f>'[1]2'!$J$37</f>
        <v>0</v>
      </c>
      <c r="C8" s="333">
        <f t="shared" ref="C8:C36" si="0">B8-B7</f>
        <v>0</v>
      </c>
    </row>
    <row r="9" spans="1:3" x14ac:dyDescent="0.25">
      <c r="A9" s="345">
        <v>3</v>
      </c>
      <c r="B9" s="333">
        <f>'[1]3'!$J$37</f>
        <v>6356060</v>
      </c>
      <c r="C9" s="333">
        <f t="shared" si="0"/>
        <v>6356060</v>
      </c>
    </row>
    <row r="10" spans="1:3" x14ac:dyDescent="0.25">
      <c r="A10" s="345">
        <v>4</v>
      </c>
      <c r="B10" s="333">
        <f>'[1]4'!$J$37</f>
        <v>6356060</v>
      </c>
      <c r="C10" s="333">
        <f t="shared" si="0"/>
        <v>0</v>
      </c>
    </row>
    <row r="11" spans="1:3" x14ac:dyDescent="0.25">
      <c r="A11" s="345">
        <v>5</v>
      </c>
      <c r="B11" s="333">
        <f>'[1]5'!$J$37</f>
        <v>6356060</v>
      </c>
      <c r="C11" s="333">
        <f t="shared" si="0"/>
        <v>0</v>
      </c>
    </row>
    <row r="12" spans="1:3" x14ac:dyDescent="0.25">
      <c r="A12" s="345">
        <v>6</v>
      </c>
      <c r="B12" s="333">
        <f>'[1]6'!$J$37</f>
        <v>6356060</v>
      </c>
      <c r="C12" s="333">
        <f t="shared" si="0"/>
        <v>0</v>
      </c>
    </row>
    <row r="13" spans="1:3" x14ac:dyDescent="0.25">
      <c r="A13" s="345">
        <v>7</v>
      </c>
      <c r="B13" s="333">
        <f>'[1]7'!$J$37</f>
        <v>6356060</v>
      </c>
      <c r="C13" s="333">
        <f t="shared" si="0"/>
        <v>0</v>
      </c>
    </row>
    <row r="14" spans="1:3" x14ac:dyDescent="0.25">
      <c r="A14" s="345">
        <v>8</v>
      </c>
      <c r="B14" s="333">
        <v>6356060</v>
      </c>
      <c r="C14" s="333">
        <f t="shared" si="0"/>
        <v>0</v>
      </c>
    </row>
    <row r="15" spans="1:3" x14ac:dyDescent="0.25">
      <c r="A15" s="345">
        <v>9</v>
      </c>
      <c r="B15" s="333">
        <v>6356060</v>
      </c>
      <c r="C15" s="333">
        <f t="shared" si="0"/>
        <v>0</v>
      </c>
    </row>
    <row r="16" spans="1:3" x14ac:dyDescent="0.25">
      <c r="A16" s="345">
        <v>10</v>
      </c>
      <c r="B16" s="333">
        <f>'[1]10'!$J$37</f>
        <v>6356060</v>
      </c>
      <c r="C16" s="333">
        <f t="shared" si="0"/>
        <v>0</v>
      </c>
    </row>
    <row r="17" spans="1:3" x14ac:dyDescent="0.25">
      <c r="A17" s="345">
        <v>11</v>
      </c>
      <c r="B17" s="333">
        <f>'[1]11'!$J$37</f>
        <v>6356060</v>
      </c>
      <c r="C17" s="333">
        <f t="shared" si="0"/>
        <v>0</v>
      </c>
    </row>
    <row r="18" spans="1:3" x14ac:dyDescent="0.25">
      <c r="A18" s="345">
        <v>12</v>
      </c>
      <c r="B18" s="333">
        <f>'[1]12'!$J$37</f>
        <v>0</v>
      </c>
      <c r="C18" s="333">
        <f t="shared" si="0"/>
        <v>-6356060</v>
      </c>
    </row>
    <row r="19" spans="1:3" x14ac:dyDescent="0.25">
      <c r="A19" s="345">
        <v>13</v>
      </c>
      <c r="B19" s="333">
        <f>'[1]13'!$J$37</f>
        <v>6356060</v>
      </c>
      <c r="C19" s="333">
        <f t="shared" si="0"/>
        <v>6356060</v>
      </c>
    </row>
    <row r="20" spans="1:3" x14ac:dyDescent="0.25">
      <c r="A20" s="345">
        <v>14</v>
      </c>
      <c r="B20" s="333">
        <f>'[1]14'!$J$37</f>
        <v>0</v>
      </c>
      <c r="C20" s="333">
        <f t="shared" si="0"/>
        <v>-6356060</v>
      </c>
    </row>
    <row r="21" spans="1:3" x14ac:dyDescent="0.25">
      <c r="A21" s="345">
        <v>15</v>
      </c>
      <c r="B21" s="333">
        <f>'[1]15'!$J$37</f>
        <v>6356060</v>
      </c>
      <c r="C21" s="333">
        <f t="shared" si="0"/>
        <v>6356060</v>
      </c>
    </row>
    <row r="22" spans="1:3" x14ac:dyDescent="0.25">
      <c r="A22" s="345">
        <v>16</v>
      </c>
      <c r="B22" s="333">
        <f>'[1]16'!$J$37</f>
        <v>6356060</v>
      </c>
      <c r="C22" s="333">
        <f t="shared" si="0"/>
        <v>0</v>
      </c>
    </row>
    <row r="23" spans="1:3" x14ac:dyDescent="0.25">
      <c r="A23" s="345">
        <v>17</v>
      </c>
      <c r="B23" s="333">
        <f>'[1]17'!$J$37</f>
        <v>6356060</v>
      </c>
      <c r="C23" s="333">
        <v>6356060</v>
      </c>
    </row>
    <row r="24" spans="1:3" x14ac:dyDescent="0.25">
      <c r="A24" s="345">
        <v>18</v>
      </c>
      <c r="B24" s="333">
        <f>'[1]18'!$J$37</f>
        <v>6356060</v>
      </c>
      <c r="C24" s="333">
        <f t="shared" si="0"/>
        <v>0</v>
      </c>
    </row>
    <row r="25" spans="1:3" x14ac:dyDescent="0.25">
      <c r="A25" s="345">
        <v>19</v>
      </c>
      <c r="B25" s="333">
        <f>'[1]19'!$J$37</f>
        <v>6356060</v>
      </c>
      <c r="C25" s="333">
        <f t="shared" si="0"/>
        <v>0</v>
      </c>
    </row>
    <row r="26" spans="1:3" x14ac:dyDescent="0.25">
      <c r="A26" s="345">
        <v>20</v>
      </c>
      <c r="B26" s="333">
        <f>'[1]20'!$J$37</f>
        <v>6356060</v>
      </c>
      <c r="C26" s="333">
        <f t="shared" si="0"/>
        <v>0</v>
      </c>
    </row>
    <row r="27" spans="1:3" x14ac:dyDescent="0.25">
      <c r="A27" s="345">
        <v>21</v>
      </c>
      <c r="B27" s="333">
        <f>'[1]21'!$J$37</f>
        <v>6356060</v>
      </c>
      <c r="C27" s="333">
        <f t="shared" si="0"/>
        <v>0</v>
      </c>
    </row>
    <row r="28" spans="1:3" x14ac:dyDescent="0.25">
      <c r="A28" s="345">
        <v>22</v>
      </c>
      <c r="B28" s="333">
        <f>'[1]22'!$J$37</f>
        <v>6356060</v>
      </c>
      <c r="C28" s="333">
        <f t="shared" si="0"/>
        <v>0</v>
      </c>
    </row>
    <row r="29" spans="1:3" x14ac:dyDescent="0.25">
      <c r="A29" s="345">
        <v>23</v>
      </c>
      <c r="B29" s="333">
        <f>'[1]23'!$J$37</f>
        <v>0</v>
      </c>
      <c r="C29" s="333">
        <f t="shared" si="0"/>
        <v>-6356060</v>
      </c>
    </row>
    <row r="30" spans="1:3" x14ac:dyDescent="0.25">
      <c r="A30" s="345">
        <v>24</v>
      </c>
      <c r="B30" s="333">
        <f>'[1]24'!$J$37</f>
        <v>6424340</v>
      </c>
      <c r="C30" s="333">
        <f t="shared" si="0"/>
        <v>6424340</v>
      </c>
    </row>
    <row r="31" spans="1:3" x14ac:dyDescent="0.25">
      <c r="A31" s="345">
        <v>25</v>
      </c>
      <c r="B31" s="333">
        <f>'[1]25'!$J$37</f>
        <v>6463990</v>
      </c>
      <c r="C31" s="333">
        <f t="shared" si="0"/>
        <v>39650</v>
      </c>
    </row>
    <row r="32" spans="1:3" x14ac:dyDescent="0.25">
      <c r="A32" s="345">
        <v>26</v>
      </c>
      <c r="B32" s="333">
        <f>'[1]26'!$J$37</f>
        <v>6503570</v>
      </c>
      <c r="C32" s="333">
        <f t="shared" si="0"/>
        <v>39580</v>
      </c>
    </row>
    <row r="33" spans="1:3" x14ac:dyDescent="0.25">
      <c r="A33" s="345">
        <v>27</v>
      </c>
      <c r="B33" s="333">
        <f>'[1]27'!$J$37</f>
        <v>0</v>
      </c>
      <c r="C33" s="333">
        <f t="shared" si="0"/>
        <v>-6503570</v>
      </c>
    </row>
    <row r="34" spans="1:3" x14ac:dyDescent="0.25">
      <c r="A34" s="345">
        <v>28</v>
      </c>
      <c r="B34" s="333">
        <f>'[1]28'!$J$37</f>
        <v>6582850</v>
      </c>
      <c r="C34" s="333">
        <f t="shared" si="0"/>
        <v>6582850</v>
      </c>
    </row>
    <row r="35" spans="1:3" x14ac:dyDescent="0.25">
      <c r="A35" s="345">
        <v>29</v>
      </c>
      <c r="B35" s="333">
        <f>'[1]29'!$J$37</f>
        <v>6617500</v>
      </c>
      <c r="C35" s="333">
        <f t="shared" si="0"/>
        <v>34650</v>
      </c>
    </row>
    <row r="36" spans="1:3" x14ac:dyDescent="0.25">
      <c r="A36" s="345">
        <v>30</v>
      </c>
      <c r="B36" s="333">
        <f>'[1]30'!$J$37</f>
        <v>665790</v>
      </c>
      <c r="C36" s="333">
        <f t="shared" si="0"/>
        <v>-5951710</v>
      </c>
    </row>
    <row r="37" spans="1:3" x14ac:dyDescent="0.25">
      <c r="A37" s="345">
        <v>31</v>
      </c>
      <c r="B37" s="333">
        <f>'[1]31'!$J$37</f>
        <v>6697670</v>
      </c>
      <c r="C37" s="333">
        <f t="shared" ref="C37" si="1">B37-B36</f>
        <v>6031880</v>
      </c>
    </row>
    <row r="38" spans="1:3" x14ac:dyDescent="0.25">
      <c r="A38" s="333" t="s">
        <v>48</v>
      </c>
      <c r="B38" s="333"/>
      <c r="C38" s="333">
        <f>SUM(C7:C37)</f>
        <v>13053730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>
        <f>'[3]Monthly Chemical Report'!$E$37</f>
        <v>2021.7446699999998</v>
      </c>
    </row>
    <row r="108" spans="2:3" x14ac:dyDescent="0.25">
      <c r="B108" s="335" t="s">
        <v>113</v>
      </c>
      <c r="C108" s="336">
        <f>'Monthly Chemical Report'!$H$37</f>
        <v>12729.129739200001</v>
      </c>
    </row>
    <row r="109" spans="2:3" x14ac:dyDescent="0.25">
      <c r="B109" s="335" t="s">
        <v>95</v>
      </c>
      <c r="C109" s="336">
        <f>'Monthly Chemical Report'!$K$37</f>
        <v>7621.4000000000015</v>
      </c>
    </row>
    <row r="110" spans="2:3" x14ac:dyDescent="0.25">
      <c r="B110" s="335" t="s">
        <v>114</v>
      </c>
      <c r="C110" s="336">
        <f>'Monthly Chemical Report'!$N$37</f>
        <v>13765.628250000002</v>
      </c>
    </row>
    <row r="111" spans="2:3" x14ac:dyDescent="0.25">
      <c r="B111" s="335" t="s">
        <v>115</v>
      </c>
      <c r="C111" s="336">
        <f>'Monthly Chemical Report'!Z37</f>
        <v>3282.0815000000016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44408.008739199991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Corey Lee</cp:lastModifiedBy>
  <cp:lastPrinted>2018-07-16T10:01:03Z</cp:lastPrinted>
  <dcterms:created xsi:type="dcterms:W3CDTF">2013-07-05T18:30:31Z</dcterms:created>
  <dcterms:modified xsi:type="dcterms:W3CDTF">2021-05-03T13:48:10Z</dcterms:modified>
</cp:coreProperties>
</file>