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"/>
    </mc:Choice>
  </mc:AlternateContent>
  <bookViews>
    <workbookView xWindow="1650" yWindow="795" windowWidth="16665" windowHeight="8280" activeTab="4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 iterate="1" iterateCount="10"/>
</workbook>
</file>

<file path=xl/calcChain.xml><?xml version="1.0" encoding="utf-8"?>
<calcChain xmlns="http://schemas.openxmlformats.org/spreadsheetml/2006/main">
  <c r="B25" i="4" l="1"/>
  <c r="D25" i="4"/>
  <c r="F25" i="4"/>
  <c r="H25" i="4"/>
  <c r="J25" i="4"/>
  <c r="L25" i="4"/>
  <c r="Q25" i="4"/>
  <c r="T25" i="4"/>
  <c r="B24" i="4"/>
  <c r="B23" i="4"/>
  <c r="C25" i="4" l="1"/>
  <c r="B7" i="8"/>
  <c r="B37" i="8" l="1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L35" i="6"/>
  <c r="J35" i="6"/>
  <c r="I35" i="6"/>
  <c r="H35" i="6"/>
  <c r="L34" i="6"/>
  <c r="K34" i="6"/>
  <c r="J34" i="6"/>
  <c r="I34" i="6"/>
  <c r="H34" i="6"/>
  <c r="L33" i="6"/>
  <c r="J33" i="6"/>
  <c r="I33" i="6"/>
  <c r="H33" i="6"/>
  <c r="L32" i="6"/>
  <c r="K32" i="6"/>
  <c r="J32" i="6"/>
  <c r="I32" i="6"/>
  <c r="H32" i="6"/>
  <c r="L31" i="6"/>
  <c r="J31" i="6"/>
  <c r="I31" i="6"/>
  <c r="H31" i="6"/>
  <c r="L30" i="6"/>
  <c r="J30" i="6"/>
  <c r="I30" i="6"/>
  <c r="H30" i="6"/>
  <c r="L29" i="6"/>
  <c r="J29" i="6"/>
  <c r="I29" i="6"/>
  <c r="H29" i="6"/>
  <c r="L28" i="6"/>
  <c r="K28" i="6"/>
  <c r="J28" i="6"/>
  <c r="I28" i="6"/>
  <c r="H28" i="6"/>
  <c r="L27" i="6"/>
  <c r="J27" i="6"/>
  <c r="I27" i="6"/>
  <c r="H27" i="6"/>
  <c r="L26" i="6"/>
  <c r="K26" i="6"/>
  <c r="J26" i="6"/>
  <c r="I26" i="6"/>
  <c r="H26" i="6"/>
  <c r="L25" i="6"/>
  <c r="J25" i="6"/>
  <c r="I25" i="6"/>
  <c r="H25" i="6"/>
  <c r="L24" i="6"/>
  <c r="J24" i="6"/>
  <c r="I24" i="6"/>
  <c r="H24" i="6"/>
  <c r="L23" i="6"/>
  <c r="J23" i="6"/>
  <c r="I23" i="6"/>
  <c r="H23" i="6"/>
  <c r="L22" i="6"/>
  <c r="J22" i="6"/>
  <c r="I22" i="6"/>
  <c r="H22" i="6"/>
  <c r="L21" i="6"/>
  <c r="J21" i="6"/>
  <c r="I21" i="6"/>
  <c r="H21" i="6"/>
  <c r="L20" i="6"/>
  <c r="K20" i="6"/>
  <c r="J20" i="6"/>
  <c r="I20" i="6"/>
  <c r="H20" i="6"/>
  <c r="L19" i="6"/>
  <c r="J19" i="6"/>
  <c r="I19" i="6"/>
  <c r="H19" i="6"/>
  <c r="L18" i="6"/>
  <c r="K18" i="6"/>
  <c r="J18" i="6"/>
  <c r="I18" i="6"/>
  <c r="H18" i="6"/>
  <c r="L17" i="6"/>
  <c r="J17" i="6"/>
  <c r="I17" i="6"/>
  <c r="H17" i="6"/>
  <c r="L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J10" i="6"/>
  <c r="I10" i="6"/>
  <c r="H10" i="6"/>
  <c r="L9" i="6"/>
  <c r="J9" i="6"/>
  <c r="I9" i="6"/>
  <c r="H9" i="6"/>
  <c r="L8" i="6"/>
  <c r="J8" i="6"/>
  <c r="I8" i="6"/>
  <c r="H8" i="6"/>
  <c r="L7" i="6"/>
  <c r="K7" i="6"/>
  <c r="J7" i="6"/>
  <c r="I7" i="6"/>
  <c r="H7" i="6"/>
  <c r="L6" i="6"/>
  <c r="J6" i="6"/>
  <c r="I6" i="6"/>
  <c r="H6" i="6"/>
  <c r="L5" i="6"/>
  <c r="K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Q36" i="4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4" i="4"/>
  <c r="R25" i="4" s="1"/>
  <c r="L24" i="4"/>
  <c r="M25" i="4" s="1"/>
  <c r="J24" i="4"/>
  <c r="K25" i="4" s="1"/>
  <c r="H24" i="4"/>
  <c r="I25" i="4" s="1"/>
  <c r="F24" i="4"/>
  <c r="G25" i="4" s="1"/>
  <c r="D24" i="4"/>
  <c r="E25" i="4" s="1"/>
  <c r="Q23" i="4"/>
  <c r="L23" i="4"/>
  <c r="J23" i="4"/>
  <c r="H23" i="4"/>
  <c r="F23" i="4"/>
  <c r="D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5" i="4" l="1"/>
  <c r="C107" i="1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D36" i="7"/>
  <c r="Y36" i="7"/>
  <c r="G36" i="7"/>
  <c r="H36" i="6"/>
  <c r="H37" i="6"/>
  <c r="I36" i="6"/>
  <c r="C40" i="5" l="1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6" i="7" l="1"/>
  <c r="L15" i="7"/>
  <c r="L13" i="7"/>
  <c r="N16" i="7" l="1"/>
  <c r="AC16" i="7" s="1"/>
  <c r="M16" i="7"/>
  <c r="AB16" i="7" s="1"/>
  <c r="N15" i="7"/>
  <c r="AC15" i="7" s="1"/>
  <c r="M15" i="7"/>
  <c r="AB15" i="7" s="1"/>
  <c r="N13" i="7"/>
  <c r="AC13" i="7" s="1"/>
  <c r="M13" i="7"/>
  <c r="AB13" i="7" s="1"/>
  <c r="L27" i="7" l="1"/>
  <c r="N27" i="7" l="1"/>
  <c r="AC27" i="7" s="1"/>
  <c r="M27" i="7"/>
  <c r="AB27" i="7" s="1"/>
  <c r="L19" i="7" l="1"/>
  <c r="N19" i="7" l="1"/>
  <c r="AC19" i="7" s="1"/>
  <c r="M19" i="7"/>
  <c r="AB19" i="7" s="1"/>
  <c r="L21" i="7" l="1"/>
  <c r="N21" i="7" l="1"/>
  <c r="M21" i="7"/>
  <c r="AC21" i="7" l="1"/>
  <c r="AB21" i="7"/>
  <c r="M39" i="5" l="1"/>
  <c r="M40" i="5"/>
  <c r="K39" i="5"/>
  <c r="K40" i="5"/>
  <c r="H40" i="5"/>
  <c r="H39" i="5"/>
  <c r="N39" i="5"/>
  <c r="N40" i="5"/>
  <c r="L40" i="5"/>
  <c r="L39" i="5"/>
  <c r="D40" i="5"/>
  <c r="D39" i="5"/>
  <c r="I40" i="5"/>
  <c r="I39" i="5"/>
  <c r="L29" i="7" l="1"/>
  <c r="M29" i="7" l="1"/>
  <c r="N29" i="7"/>
  <c r="AC29" i="7" l="1"/>
  <c r="AB29" i="7"/>
  <c r="L33" i="7" l="1"/>
  <c r="N33" i="7" l="1"/>
  <c r="M33" i="7"/>
  <c r="AB33" i="7" l="1"/>
  <c r="AC33" i="7"/>
  <c r="L35" i="7" l="1"/>
  <c r="N35" i="7" l="1"/>
  <c r="M35" i="7"/>
  <c r="AB35" i="7" l="1"/>
  <c r="AC35" i="7"/>
  <c r="L12" i="7" l="1"/>
  <c r="L8" i="7"/>
  <c r="K38" i="5"/>
  <c r="N38" i="5" l="1"/>
  <c r="M12" i="7"/>
  <c r="AB12" i="7" s="1"/>
  <c r="N12" i="7"/>
  <c r="AC12" i="7" s="1"/>
  <c r="N8" i="7"/>
  <c r="AC8" i="7" s="1"/>
  <c r="M8" i="7"/>
  <c r="AB8" i="7" s="1"/>
  <c r="L6" i="7"/>
  <c r="H38" i="5"/>
  <c r="I38" i="5"/>
  <c r="L38" i="5"/>
  <c r="D38" i="5"/>
  <c r="M38" i="5"/>
  <c r="G39" i="5"/>
  <c r="G38" i="5"/>
  <c r="G40" i="5"/>
  <c r="F40" i="5"/>
  <c r="F38" i="5"/>
  <c r="F39" i="5"/>
  <c r="E38" i="5"/>
  <c r="E39" i="5"/>
  <c r="E40" i="5"/>
  <c r="M6" i="7" l="1"/>
  <c r="N6" i="7"/>
  <c r="AC6" i="7" s="1"/>
  <c r="AB6" i="7" l="1"/>
  <c r="K6" i="6" l="1"/>
  <c r="L7" i="7" l="1"/>
  <c r="M7" i="7" l="1"/>
  <c r="N7" i="7"/>
  <c r="AC7" i="7" l="1"/>
  <c r="AB7" i="7"/>
  <c r="K8" i="6" l="1"/>
  <c r="L9" i="7" l="1"/>
  <c r="N9" i="7" l="1"/>
  <c r="M9" i="7"/>
  <c r="AB9" i="7" l="1"/>
  <c r="AC9" i="7"/>
  <c r="K9" i="6" l="1"/>
  <c r="L10" i="7" l="1"/>
  <c r="M10" i="7" l="1"/>
  <c r="N10" i="7"/>
  <c r="AB10" i="7" l="1"/>
  <c r="AC10" i="7"/>
  <c r="K10" i="6" l="1"/>
  <c r="L11" i="7" l="1"/>
  <c r="N11" i="7" l="1"/>
  <c r="M11" i="7"/>
  <c r="AB11" i="7" l="1"/>
  <c r="AC11" i="7"/>
  <c r="K13" i="6" l="1"/>
  <c r="L14" i="7" l="1"/>
  <c r="K39" i="6"/>
  <c r="K38" i="6"/>
  <c r="K37" i="6"/>
  <c r="N14" i="7" l="1"/>
  <c r="M14" i="7"/>
  <c r="AB14" i="7" l="1"/>
  <c r="AC14" i="7"/>
  <c r="K16" i="6" l="1"/>
  <c r="L17" i="7" l="1"/>
  <c r="N17" i="7" l="1"/>
  <c r="M17" i="7"/>
  <c r="AB17" i="7" l="1"/>
  <c r="AC17" i="7"/>
  <c r="K17" i="6" l="1"/>
  <c r="L18" i="7" l="1"/>
  <c r="N18" i="7" l="1"/>
  <c r="M18" i="7"/>
  <c r="AB18" i="7" l="1"/>
  <c r="AC18" i="7"/>
  <c r="K19" i="6" l="1"/>
  <c r="L20" i="7" l="1"/>
  <c r="N20" i="7" l="1"/>
  <c r="M20" i="7"/>
  <c r="AB20" i="7" l="1"/>
  <c r="AC20" i="7"/>
  <c r="K21" i="6" l="1"/>
  <c r="L22" i="7" l="1"/>
  <c r="N22" i="7" l="1"/>
  <c r="M22" i="7"/>
  <c r="AB22" i="7" l="1"/>
  <c r="AC22" i="7"/>
  <c r="K22" i="6" l="1"/>
  <c r="L23" i="7" l="1"/>
  <c r="N23" i="7" l="1"/>
  <c r="M23" i="7"/>
  <c r="AB23" i="7" l="1"/>
  <c r="AC23" i="7"/>
  <c r="K23" i="6" l="1"/>
  <c r="L24" i="7" l="1"/>
  <c r="N24" i="7" l="1"/>
  <c r="M24" i="7"/>
  <c r="AB24" i="7" l="1"/>
  <c r="AC24" i="7"/>
  <c r="K24" i="6" l="1"/>
  <c r="L25" i="7" l="1"/>
  <c r="N25" i="7" l="1"/>
  <c r="M25" i="7"/>
  <c r="AB25" i="7" l="1"/>
  <c r="AC25" i="7"/>
  <c r="K25" i="6" l="1"/>
  <c r="L26" i="7" l="1"/>
  <c r="N26" i="7" l="1"/>
  <c r="M26" i="7"/>
  <c r="AB26" i="7" l="1"/>
  <c r="AC26" i="7"/>
  <c r="K27" i="6" l="1"/>
  <c r="L28" i="7" l="1"/>
  <c r="M28" i="7" l="1"/>
  <c r="N28" i="7"/>
  <c r="AC28" i="7" l="1"/>
  <c r="AB28" i="7"/>
  <c r="O29" i="5" l="1"/>
  <c r="O40" i="5" l="1"/>
  <c r="O39" i="5"/>
  <c r="O38" i="5"/>
  <c r="K29" i="6"/>
  <c r="L30" i="7" l="1"/>
  <c r="N30" i="7" l="1"/>
  <c r="M30" i="7"/>
  <c r="AB30" i="7" l="1"/>
  <c r="AC30" i="7"/>
  <c r="K30" i="6" l="1"/>
  <c r="L31" i="7" l="1"/>
  <c r="N31" i="7" l="1"/>
  <c r="M31" i="7"/>
  <c r="AB31" i="7" l="1"/>
  <c r="AC31" i="7"/>
  <c r="K31" i="6" l="1"/>
  <c r="L32" i="7" l="1"/>
  <c r="N32" i="7" l="1"/>
  <c r="M32" i="7"/>
  <c r="AB32" i="7" l="1"/>
  <c r="AC32" i="7"/>
  <c r="J33" i="5" l="1"/>
  <c r="J39" i="5" l="1"/>
  <c r="J40" i="5"/>
  <c r="J38" i="5"/>
  <c r="K33" i="6"/>
  <c r="L34" i="7" l="1"/>
  <c r="N34" i="7" l="1"/>
  <c r="M34" i="7"/>
  <c r="AC34" i="7" l="1"/>
  <c r="AB34" i="7"/>
  <c r="P35" i="6" l="1"/>
  <c r="K35" i="6"/>
  <c r="M35" i="6"/>
  <c r="O24" i="6"/>
  <c r="M24" i="6"/>
  <c r="Q24" i="6"/>
  <c r="P24" i="6"/>
  <c r="N24" i="6"/>
  <c r="P14" i="6"/>
  <c r="Q14" i="6"/>
  <c r="N14" i="6"/>
  <c r="O14" i="6"/>
  <c r="M14" i="6"/>
  <c r="N6" i="6"/>
  <c r="P6" i="6"/>
  <c r="O6" i="6"/>
  <c r="M6" i="6"/>
  <c r="Q6" i="6"/>
  <c r="M5" i="6"/>
  <c r="Q5" i="6"/>
  <c r="N5" i="6"/>
  <c r="P5" i="6"/>
  <c r="O5" i="6"/>
  <c r="Q35" i="6"/>
  <c r="O35" i="6"/>
  <c r="N35" i="6"/>
  <c r="Q34" i="6"/>
  <c r="O34" i="6"/>
  <c r="M34" i="6"/>
  <c r="N34" i="6"/>
  <c r="P34" i="6"/>
  <c r="M19" i="6"/>
  <c r="Q19" i="6"/>
  <c r="N19" i="6"/>
  <c r="P19" i="6"/>
  <c r="O19" i="6"/>
  <c r="O11" i="6"/>
  <c r="M11" i="6"/>
  <c r="N11" i="6"/>
  <c r="Q11" i="6"/>
  <c r="P11" i="6"/>
  <c r="P15" i="6"/>
  <c r="N15" i="6"/>
  <c r="O15" i="6"/>
  <c r="Q15" i="6"/>
  <c r="M15" i="6"/>
  <c r="N26" i="6"/>
  <c r="M26" i="6"/>
  <c r="Q26" i="6"/>
  <c r="O26" i="6"/>
  <c r="P26" i="6"/>
  <c r="Q20" i="6"/>
  <c r="M20" i="6"/>
  <c r="O20" i="6"/>
  <c r="P20" i="6"/>
  <c r="N20" i="6"/>
  <c r="Q8" i="6"/>
  <c r="O8" i="6"/>
  <c r="N8" i="6"/>
  <c r="M8" i="6"/>
  <c r="P8" i="6"/>
  <c r="N30" i="6"/>
  <c r="M30" i="6"/>
  <c r="O30" i="6"/>
  <c r="Q30" i="6"/>
  <c r="P30" i="6"/>
  <c r="M23" i="6"/>
  <c r="O23" i="6"/>
  <c r="Q23" i="6"/>
  <c r="N23" i="6"/>
  <c r="P23" i="6"/>
  <c r="O25" i="6"/>
  <c r="P25" i="6"/>
  <c r="M25" i="6"/>
  <c r="Q25" i="6"/>
  <c r="N25" i="6"/>
  <c r="O32" i="6"/>
  <c r="N32" i="6"/>
  <c r="Q32" i="6"/>
  <c r="P32" i="6"/>
  <c r="M32" i="6"/>
  <c r="Q16" i="6"/>
  <c r="N16" i="6"/>
  <c r="P16" i="6"/>
  <c r="O16" i="6"/>
  <c r="M16" i="6"/>
  <c r="N7" i="6"/>
  <c r="O7" i="6"/>
  <c r="P7" i="6"/>
  <c r="Q7" i="6"/>
  <c r="M7" i="6"/>
  <c r="P33" i="6"/>
  <c r="O33" i="6"/>
  <c r="M33" i="6"/>
  <c r="N33" i="6"/>
  <c r="Q33" i="6"/>
  <c r="Q27" i="6"/>
  <c r="M27" i="6"/>
  <c r="O27" i="6"/>
  <c r="N27" i="6"/>
  <c r="P27" i="6"/>
  <c r="Q17" i="6"/>
  <c r="M17" i="6"/>
  <c r="N17" i="6"/>
  <c r="P17" i="6"/>
  <c r="O17" i="6"/>
  <c r="N12" i="6"/>
  <c r="Q12" i="6"/>
  <c r="O12" i="6"/>
  <c r="P12" i="6"/>
  <c r="M12" i="6"/>
  <c r="N28" i="6"/>
  <c r="P28" i="6"/>
  <c r="M28" i="6"/>
  <c r="Q28" i="6"/>
  <c r="O28" i="6"/>
  <c r="Q31" i="6"/>
  <c r="O31" i="6"/>
  <c r="M31" i="6"/>
  <c r="P31" i="6"/>
  <c r="N31" i="6"/>
  <c r="O21" i="6"/>
  <c r="P21" i="6"/>
  <c r="Q21" i="6"/>
  <c r="M21" i="6"/>
  <c r="N21" i="6"/>
  <c r="O13" i="6"/>
  <c r="Q13" i="6"/>
  <c r="P13" i="6"/>
  <c r="N13" i="6"/>
  <c r="M13" i="6"/>
  <c r="Q9" i="6"/>
  <c r="M9" i="6"/>
  <c r="N9" i="6"/>
  <c r="O9" i="6"/>
  <c r="P9" i="6"/>
  <c r="M29" i="6"/>
  <c r="O29" i="6"/>
  <c r="N29" i="6"/>
  <c r="P29" i="6"/>
  <c r="Q29" i="6"/>
  <c r="O22" i="6"/>
  <c r="Q22" i="6"/>
  <c r="N22" i="6"/>
  <c r="P22" i="6"/>
  <c r="M22" i="6"/>
  <c r="P18" i="6"/>
  <c r="M18" i="6"/>
  <c r="Q18" i="6"/>
  <c r="O18" i="6"/>
  <c r="N18" i="6"/>
  <c r="M10" i="6"/>
  <c r="O10" i="6"/>
  <c r="P10" i="6"/>
  <c r="N10" i="6"/>
  <c r="Q10" i="6"/>
  <c r="L36" i="7" l="1"/>
  <c r="K36" i="6"/>
  <c r="Q38" i="6"/>
  <c r="Q37" i="6"/>
  <c r="Q39" i="6"/>
  <c r="N38" i="6"/>
  <c r="M37" i="6"/>
  <c r="M38" i="6"/>
  <c r="M39" i="6"/>
  <c r="N37" i="6"/>
  <c r="N39" i="6"/>
  <c r="O39" i="6"/>
  <c r="O38" i="6"/>
  <c r="O37" i="6"/>
  <c r="P39" i="6"/>
  <c r="P37" i="6"/>
  <c r="P38" i="6"/>
  <c r="N36" i="7" l="1"/>
  <c r="M36" i="7"/>
  <c r="L38" i="7"/>
  <c r="L40" i="7"/>
  <c r="L39" i="7"/>
  <c r="AB36" i="7" l="1"/>
  <c r="M40" i="7"/>
  <c r="M38" i="7"/>
  <c r="M39" i="7"/>
  <c r="AC36" i="7"/>
  <c r="N40" i="7"/>
  <c r="N39" i="7"/>
  <c r="N37" i="7"/>
  <c r="C110" i="11" s="1"/>
  <c r="N38" i="7"/>
  <c r="AC39" i="7" l="1"/>
  <c r="AC40" i="7"/>
  <c r="AC37" i="7"/>
  <c r="AC38" i="7"/>
  <c r="AB37" i="7"/>
  <c r="AB40" i="7"/>
  <c r="AB39" i="7"/>
  <c r="AB38" i="7" l="1"/>
  <c r="AC45" i="7" s="1"/>
  <c r="C113" i="11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<sst xmlns="http://schemas.openxmlformats.org/spreadsheetml/2006/main" count="178" uniqueCount="125">
  <si>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</si>
  <si>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</si>
  <si>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</si>
  <si>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</si>
  <si>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</si>
  <si>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</si>
  <si>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</si>
  <si>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</si>
  <si>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</si>
  <si>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</si>
  <si>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</si>
  <si>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</si>
  <si>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</si>
  <si>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</si>
  <si>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</si>
  <si>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</si>
  <si>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</si>
  <si>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</si>
  <si>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</si>
  <si>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</si>
  <si>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</si>
  <si>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</si>
  <si>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</si>
  <si>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</si>
  <si>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</si>
  <si>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</si>
  <si>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</si>
  <si>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</si>
  <si>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</si>
  <si>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</si>
  <si>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</si>
  <si>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</si>
  <si>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</si>
  <si>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</si>
  <si>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</si>
  <si>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</si>
  <si>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</si>
  <si>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</si>
  <si>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</si>
  <si>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</si>
  <si>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</si>
  <si>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</si>
  <si>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</si>
  <si>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</si>
  <si>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</si>
  <si>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</si>
  <si>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</si>
  <si>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</si>
  <si>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</si>
  <si>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</si>
  <si>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</si>
  <si>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</si>
  <si>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</si>
  <si>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</si>
  <si>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</si>
  <si>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</si>
  <si>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</si>
  <si>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</si>
  <si>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</si>
  <si>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</si>
  <si>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</si>
  <si>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</si>
  <si>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</si>
  <si>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</si>
  <si>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</si>
  <si>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</si>
  <si>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</si>
  <si>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</si>
  <si>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</si>
  <si>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</si>
  <si>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</si>
  <si>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</si>
  <si>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</si>
  <si>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</si>
  <si>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</si>
  <si>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</si>
  <si>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</si>
  <si>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</si>
  <si>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</si>
  <si>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</si>
  <si>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</si>
  <si>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</si>
  <si>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</si>
  <si>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</si>
  <si>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</si>
  <si>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</si>
  <si>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</si>
  <si>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</si>
  <si>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</si>
  <si>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</si>
  <si>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</si>
  <si>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</si>
  <si>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</si>
  <si>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</si>
  <si>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</si>
  <si>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</si>
  <si>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</si>
  <si>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</si>
  <si>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</si>
  <si>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</si>
  <si>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</si>
  <si>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</si>
  <si>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</si>
  <si>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</si>
  <si>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</si>
  <si>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</si>
  <si>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</si>
  <si>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</si>
  <si>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</si>
  <si>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</si>
  <si>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</si>
  <si>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</si>
  <si>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</si>
  <si>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</si>
  <si>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</si>
  <si>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</si>
  <si>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</si>
  <si>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</si>
  <si>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</si>
  <si>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</si>
  <si>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</si>
  <si>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</si>
  <si>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May  2020</t>
  </si>
  <si>
    <t>May/1/2020</t>
  </si>
  <si>
    <t>Month, Year: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</si>
</sst>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4547.84</c:v>
                </c:pt>
                <c:pt idx="1">
                  <c:v>4121.4799999999996</c:v>
                </c:pt>
                <c:pt idx="2">
                  <c:v>3759.72</c:v>
                </c:pt>
                <c:pt idx="3">
                  <c:v>4224.84</c:v>
                </c:pt>
                <c:pt idx="4">
                  <c:v>4276.5199999999995</c:v>
                </c:pt>
                <c:pt idx="5">
                  <c:v>4134.3999999999996</c:v>
                </c:pt>
                <c:pt idx="6">
                  <c:v>4315.28</c:v>
                </c:pt>
                <c:pt idx="7">
                  <c:v>3475.48</c:v>
                </c:pt>
                <c:pt idx="8">
                  <c:v>3501.32</c:v>
                </c:pt>
                <c:pt idx="9">
                  <c:v>3682.2</c:v>
                </c:pt>
                <c:pt idx="10">
                  <c:v>4341.12</c:v>
                </c:pt>
                <c:pt idx="11">
                  <c:v>4147.32</c:v>
                </c:pt>
                <c:pt idx="12">
                  <c:v>4199</c:v>
                </c:pt>
                <c:pt idx="13">
                  <c:v>4483.24</c:v>
                </c:pt>
                <c:pt idx="14">
                  <c:v>4160.24</c:v>
                </c:pt>
                <c:pt idx="15">
                  <c:v>4005.2</c:v>
                </c:pt>
                <c:pt idx="16">
                  <c:v>4457.3999999999996</c:v>
                </c:pt>
                <c:pt idx="17">
                  <c:v>3643.44</c:v>
                </c:pt>
                <c:pt idx="18">
                  <c:v>4289.4399999999996</c:v>
                </c:pt>
                <c:pt idx="19">
                  <c:v>4857.92</c:v>
                </c:pt>
                <c:pt idx="20">
                  <c:v>3475.48</c:v>
                </c:pt>
                <c:pt idx="21">
                  <c:v>4211.92</c:v>
                </c:pt>
                <c:pt idx="22">
                  <c:v>4366.96</c:v>
                </c:pt>
                <c:pt idx="23">
                  <c:v>4250.68</c:v>
                </c:pt>
                <c:pt idx="24">
                  <c:v>3785.56</c:v>
                </c:pt>
                <c:pt idx="25">
                  <c:v>3863.08</c:v>
                </c:pt>
                <c:pt idx="26">
                  <c:v>4845</c:v>
                </c:pt>
                <c:pt idx="27">
                  <c:v>3152.48</c:v>
                </c:pt>
                <c:pt idx="28">
                  <c:v>4586.6000000000004</c:v>
                </c:pt>
                <c:pt idx="29">
                  <c:v>4341.12</c:v>
                </c:pt>
                <c:pt idx="30">
                  <c:v>3914.7599999999998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560</c:v>
                </c:pt>
                <c:pt idx="1">
                  <c:v>280</c:v>
                </c:pt>
                <c:pt idx="2">
                  <c:v>320</c:v>
                </c:pt>
                <c:pt idx="3">
                  <c:v>260</c:v>
                </c:pt>
                <c:pt idx="4">
                  <c:v>380</c:v>
                </c:pt>
                <c:pt idx="5">
                  <c:v>260</c:v>
                </c:pt>
                <c:pt idx="6">
                  <c:v>320</c:v>
                </c:pt>
                <c:pt idx="7">
                  <c:v>320</c:v>
                </c:pt>
                <c:pt idx="8">
                  <c:v>160</c:v>
                </c:pt>
                <c:pt idx="9">
                  <c:v>380</c:v>
                </c:pt>
                <c:pt idx="10">
                  <c:v>360</c:v>
                </c:pt>
                <c:pt idx="11">
                  <c:v>270</c:v>
                </c:pt>
                <c:pt idx="12">
                  <c:v>290</c:v>
                </c:pt>
                <c:pt idx="13">
                  <c:v>360</c:v>
                </c:pt>
                <c:pt idx="14">
                  <c:v>310</c:v>
                </c:pt>
                <c:pt idx="15">
                  <c:v>420</c:v>
                </c:pt>
                <c:pt idx="16">
                  <c:v>210</c:v>
                </c:pt>
                <c:pt idx="17">
                  <c:v>240</c:v>
                </c:pt>
                <c:pt idx="18">
                  <c:v>240</c:v>
                </c:pt>
                <c:pt idx="19">
                  <c:v>400</c:v>
                </c:pt>
                <c:pt idx="20">
                  <c:v>260</c:v>
                </c:pt>
                <c:pt idx="21">
                  <c:v>320</c:v>
                </c:pt>
                <c:pt idx="22">
                  <c:v>300</c:v>
                </c:pt>
                <c:pt idx="23">
                  <c:v>340</c:v>
                </c:pt>
                <c:pt idx="24">
                  <c:v>80</c:v>
                </c:pt>
                <c:pt idx="25">
                  <c:v>280</c:v>
                </c:pt>
                <c:pt idx="26">
                  <c:v>350</c:v>
                </c:pt>
                <c:pt idx="27">
                  <c:v>410</c:v>
                </c:pt>
                <c:pt idx="28">
                  <c:v>160</c:v>
                </c:pt>
                <c:pt idx="29">
                  <c:v>240</c:v>
                </c:pt>
                <c:pt idx="30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495.90000000000003</c:v>
                </c:pt>
                <c:pt idx="1">
                  <c:v>427.50000000000006</c:v>
                </c:pt>
                <c:pt idx="2">
                  <c:v>384.75000000000006</c:v>
                </c:pt>
                <c:pt idx="3">
                  <c:v>427.50000000000006</c:v>
                </c:pt>
                <c:pt idx="4">
                  <c:v>453.15000000000003</c:v>
                </c:pt>
                <c:pt idx="5">
                  <c:v>453.15000000000003</c:v>
                </c:pt>
                <c:pt idx="6">
                  <c:v>470.25000000000006</c:v>
                </c:pt>
                <c:pt idx="7">
                  <c:v>384.75000000000006</c:v>
                </c:pt>
                <c:pt idx="8">
                  <c:v>384.75000000000006</c:v>
                </c:pt>
                <c:pt idx="9">
                  <c:v>410.40000000000003</c:v>
                </c:pt>
                <c:pt idx="10">
                  <c:v>513</c:v>
                </c:pt>
                <c:pt idx="11">
                  <c:v>470.25000000000006</c:v>
                </c:pt>
                <c:pt idx="12">
                  <c:v>470.25000000000006</c:v>
                </c:pt>
                <c:pt idx="13">
                  <c:v>538.65000000000009</c:v>
                </c:pt>
                <c:pt idx="14">
                  <c:v>495.90000000000003</c:v>
                </c:pt>
                <c:pt idx="15">
                  <c:v>453.15000000000003</c:v>
                </c:pt>
                <c:pt idx="16">
                  <c:v>470.25000000000006</c:v>
                </c:pt>
                <c:pt idx="17">
                  <c:v>410.40000000000003</c:v>
                </c:pt>
                <c:pt idx="18">
                  <c:v>538.65000000000009</c:v>
                </c:pt>
                <c:pt idx="19">
                  <c:v>555.75</c:v>
                </c:pt>
                <c:pt idx="20">
                  <c:v>367.65000000000003</c:v>
                </c:pt>
                <c:pt idx="21">
                  <c:v>470.25000000000006</c:v>
                </c:pt>
                <c:pt idx="22">
                  <c:v>538.65000000000009</c:v>
                </c:pt>
                <c:pt idx="23">
                  <c:v>453.15000000000003</c:v>
                </c:pt>
                <c:pt idx="24">
                  <c:v>384.75000000000006</c:v>
                </c:pt>
                <c:pt idx="25">
                  <c:v>410.40000000000003</c:v>
                </c:pt>
                <c:pt idx="26">
                  <c:v>470.25000000000006</c:v>
                </c:pt>
                <c:pt idx="27">
                  <c:v>324.90000000000003</c:v>
                </c:pt>
                <c:pt idx="28">
                  <c:v>555.75</c:v>
                </c:pt>
                <c:pt idx="29">
                  <c:v>495.90000000000003</c:v>
                </c:pt>
                <c:pt idx="30">
                  <c:v>453.15000000000003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542.19000000000005</c:v>
                </c:pt>
                <c:pt idx="1">
                  <c:v>480.81</c:v>
                </c:pt>
                <c:pt idx="2">
                  <c:v>429.66</c:v>
                </c:pt>
                <c:pt idx="3">
                  <c:v>511.5</c:v>
                </c:pt>
                <c:pt idx="4">
                  <c:v>542.19000000000005</c:v>
                </c:pt>
                <c:pt idx="5">
                  <c:v>552.42000000000007</c:v>
                </c:pt>
                <c:pt idx="6">
                  <c:v>593.34</c:v>
                </c:pt>
                <c:pt idx="7">
                  <c:v>470.58000000000004</c:v>
                </c:pt>
                <c:pt idx="8">
                  <c:v>439.89000000000004</c:v>
                </c:pt>
                <c:pt idx="9">
                  <c:v>470.58000000000004</c:v>
                </c:pt>
                <c:pt idx="10">
                  <c:v>542.19000000000005</c:v>
                </c:pt>
                <c:pt idx="11">
                  <c:v>450.12</c:v>
                </c:pt>
                <c:pt idx="12">
                  <c:v>450.12</c:v>
                </c:pt>
                <c:pt idx="13">
                  <c:v>491.04</c:v>
                </c:pt>
                <c:pt idx="14">
                  <c:v>552.42000000000007</c:v>
                </c:pt>
                <c:pt idx="15">
                  <c:v>460.35</c:v>
                </c:pt>
                <c:pt idx="16">
                  <c:v>450.12</c:v>
                </c:pt>
                <c:pt idx="17">
                  <c:v>450.12</c:v>
                </c:pt>
                <c:pt idx="18">
                  <c:v>542.19000000000005</c:v>
                </c:pt>
                <c:pt idx="19">
                  <c:v>583.11</c:v>
                </c:pt>
                <c:pt idx="20">
                  <c:v>368.28000000000003</c:v>
                </c:pt>
                <c:pt idx="21">
                  <c:v>552.42000000000007</c:v>
                </c:pt>
                <c:pt idx="22">
                  <c:v>521.73</c:v>
                </c:pt>
                <c:pt idx="23">
                  <c:v>491.04</c:v>
                </c:pt>
                <c:pt idx="24">
                  <c:v>450.12</c:v>
                </c:pt>
                <c:pt idx="25">
                  <c:v>542.19000000000005</c:v>
                </c:pt>
                <c:pt idx="26">
                  <c:v>552.42000000000007</c:v>
                </c:pt>
                <c:pt idx="27">
                  <c:v>368.28000000000003</c:v>
                </c:pt>
                <c:pt idx="28">
                  <c:v>552.42000000000007</c:v>
                </c:pt>
                <c:pt idx="29">
                  <c:v>542.19000000000005</c:v>
                </c:pt>
                <c:pt idx="30">
                  <c:v>491.04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187.08779173288343</c:v>
                </c:pt>
                <c:pt idx="1">
                  <c:v>161.2354321607726</c:v>
                </c:pt>
                <c:pt idx="2">
                  <c:v>160.77705461400646</c:v>
                </c:pt>
                <c:pt idx="3">
                  <c:v>158.87827712850515</c:v>
                </c:pt>
                <c:pt idx="4">
                  <c:v>165.03826872965732</c:v>
                </c:pt>
                <c:pt idx="5">
                  <c:v>151.50259183670846</c:v>
                </c:pt>
                <c:pt idx="6">
                  <c:v>160.5888090614811</c:v>
                </c:pt>
                <c:pt idx="7">
                  <c:v>165.72407287453788</c:v>
                </c:pt>
                <c:pt idx="8">
                  <c:v>149.06652620970368</c:v>
                </c:pt>
                <c:pt idx="9">
                  <c:v>175.46416699024167</c:v>
                </c:pt>
                <c:pt idx="10">
                  <c:v>175.20813322633649</c:v>
                </c:pt>
                <c:pt idx="11">
                  <c:v>184.58654249551807</c:v>
                </c:pt>
                <c:pt idx="12">
                  <c:v>174.84408823521932</c:v>
                </c:pt>
                <c:pt idx="13">
                  <c:v>175.53984488455589</c:v>
                </c:pt>
                <c:pt idx="14">
                  <c:v>151.8253981762515</c:v>
                </c:pt>
                <c:pt idx="15">
                  <c:v>179.18575229367366</c:v>
                </c:pt>
                <c:pt idx="16">
                  <c:v>195.61796392779297</c:v>
                </c:pt>
                <c:pt idx="17">
                  <c:v>167.15156213018713</c:v>
                </c:pt>
                <c:pt idx="18">
                  <c:v>176.27048099175676</c:v>
                </c:pt>
                <c:pt idx="19">
                  <c:v>156.81254738331623</c:v>
                </c:pt>
                <c:pt idx="20">
                  <c:v>158.08676400000002</c:v>
                </c:pt>
                <c:pt idx="21">
                  <c:v>172.22590268448388</c:v>
                </c:pt>
                <c:pt idx="22">
                  <c:v>173.6197012779997</c:v>
                </c:pt>
                <c:pt idx="23">
                  <c:v>169.92191408935557</c:v>
                </c:pt>
                <c:pt idx="24">
                  <c:v>158.70594011969595</c:v>
                </c:pt>
                <c:pt idx="25">
                  <c:v>182.99988132297796</c:v>
                </c:pt>
                <c:pt idx="26">
                  <c:v>168.30927245508252</c:v>
                </c:pt>
                <c:pt idx="27">
                  <c:v>178.01285520369024</c:v>
                </c:pt>
                <c:pt idx="28">
                  <c:v>165.02647874010074</c:v>
                </c:pt>
                <c:pt idx="29">
                  <c:v>166.872903594799</c:v>
                </c:pt>
                <c:pt idx="30">
                  <c:v>162.88371376810306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60</c:v>
                </c:pt>
                <c:pt idx="1">
                  <c:v>52</c:v>
                </c:pt>
                <c:pt idx="2">
                  <c:v>27</c:v>
                </c:pt>
                <c:pt idx="3">
                  <c:v>44</c:v>
                </c:pt>
                <c:pt idx="4">
                  <c:v>40</c:v>
                </c:pt>
                <c:pt idx="5">
                  <c:v>8</c:v>
                </c:pt>
                <c:pt idx="6">
                  <c:v>30</c:v>
                </c:pt>
                <c:pt idx="7">
                  <c:v>21</c:v>
                </c:pt>
                <c:pt idx="8">
                  <c:v>11</c:v>
                </c:pt>
                <c:pt idx="9">
                  <c:v>33</c:v>
                </c:pt>
                <c:pt idx="10">
                  <c:v>57</c:v>
                </c:pt>
                <c:pt idx="11">
                  <c:v>67</c:v>
                </c:pt>
                <c:pt idx="12">
                  <c:v>28</c:v>
                </c:pt>
                <c:pt idx="13">
                  <c:v>31</c:v>
                </c:pt>
                <c:pt idx="14">
                  <c:v>35</c:v>
                </c:pt>
                <c:pt idx="15">
                  <c:v>32</c:v>
                </c:pt>
                <c:pt idx="16">
                  <c:v>42</c:v>
                </c:pt>
                <c:pt idx="17">
                  <c:v>33</c:v>
                </c:pt>
                <c:pt idx="18">
                  <c:v>59</c:v>
                </c:pt>
                <c:pt idx="19">
                  <c:v>18</c:v>
                </c:pt>
                <c:pt idx="20">
                  <c:v>29</c:v>
                </c:pt>
                <c:pt idx="21">
                  <c:v>53</c:v>
                </c:pt>
                <c:pt idx="22">
                  <c:v>56</c:v>
                </c:pt>
                <c:pt idx="23">
                  <c:v>39</c:v>
                </c:pt>
                <c:pt idx="24">
                  <c:v>38</c:v>
                </c:pt>
                <c:pt idx="25">
                  <c:v>56</c:v>
                </c:pt>
                <c:pt idx="26">
                  <c:v>66</c:v>
                </c:pt>
                <c:pt idx="27">
                  <c:v>31</c:v>
                </c:pt>
                <c:pt idx="28">
                  <c:v>44</c:v>
                </c:pt>
                <c:pt idx="29">
                  <c:v>50</c:v>
                </c:pt>
                <c:pt idx="3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207.57000000002881</c:v>
                </c:pt>
                <c:pt idx="1">
                  <c:v>197.01000000003842</c:v>
                </c:pt>
                <c:pt idx="2">
                  <c:v>175.22999999992317</c:v>
                </c:pt>
                <c:pt idx="3">
                  <c:v>197.67000000005282</c:v>
                </c:pt>
                <c:pt idx="4">
                  <c:v>202.61999999998079</c:v>
                </c:pt>
                <c:pt idx="5">
                  <c:v>194.04000000003361</c:v>
                </c:pt>
                <c:pt idx="6">
                  <c:v>203.9400000000096</c:v>
                </c:pt>
                <c:pt idx="7">
                  <c:v>163.01999999995678</c:v>
                </c:pt>
                <c:pt idx="8">
                  <c:v>163.67999999997119</c:v>
                </c:pt>
                <c:pt idx="9">
                  <c:v>169.95000000004802</c:v>
                </c:pt>
                <c:pt idx="10">
                  <c:v>205.58999999998559</c:v>
                </c:pt>
                <c:pt idx="11">
                  <c:v>182.48999999996158</c:v>
                </c:pt>
                <c:pt idx="12">
                  <c:v>179.52000000007683</c:v>
                </c:pt>
                <c:pt idx="13">
                  <c:v>199.97999999992317</c:v>
                </c:pt>
                <c:pt idx="14">
                  <c:v>217.14000000005763</c:v>
                </c:pt>
                <c:pt idx="15">
                  <c:v>179.84999999990396</c:v>
                </c:pt>
                <c:pt idx="16">
                  <c:v>164.67000000005282</c:v>
                </c:pt>
                <c:pt idx="17">
                  <c:v>167.3099999999904</c:v>
                </c:pt>
                <c:pt idx="18">
                  <c:v>199.64999999997599</c:v>
                </c:pt>
                <c:pt idx="19">
                  <c:v>233.3099999999904</c:v>
                </c:pt>
                <c:pt idx="20">
                  <c:v>165</c:v>
                </c:pt>
                <c:pt idx="21">
                  <c:v>196.68000000009124</c:v>
                </c:pt>
                <c:pt idx="22">
                  <c:v>206.57999999994718</c:v>
                </c:pt>
                <c:pt idx="23">
                  <c:v>192.0599999999904</c:v>
                </c:pt>
                <c:pt idx="24">
                  <c:v>165.33000000006723</c:v>
                </c:pt>
                <c:pt idx="25">
                  <c:v>169.61999999998079</c:v>
                </c:pt>
                <c:pt idx="26">
                  <c:v>220.4400000000096</c:v>
                </c:pt>
                <c:pt idx="27">
                  <c:v>145.85999999994237</c:v>
                </c:pt>
                <c:pt idx="28">
                  <c:v>209.55000000007203</c:v>
                </c:pt>
                <c:pt idx="29">
                  <c:v>201.95999999996639</c:v>
                </c:pt>
                <c:pt idx="30">
                  <c:v>182.16000000001441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1651.76649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12040.910279999998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3357.73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10317.199499999999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5859.4800000000432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5859.4800000000432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201.46375180220645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1651.76649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12040.910279999998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3357.73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10317.199499999999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2544.8174999999997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May/1/2020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5859.4800000000432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May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May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TP%20Data/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29">
          <cell r="J29">
            <v>5445470</v>
          </cell>
        </row>
        <row r="30">
          <cell r="J30">
            <v>4516.8900000000003</v>
          </cell>
        </row>
        <row r="31">
          <cell r="J31">
            <v>15.1126</v>
          </cell>
        </row>
        <row r="32">
          <cell r="J32">
            <v>4374711</v>
          </cell>
        </row>
        <row r="33">
          <cell r="B33">
            <v>352</v>
          </cell>
          <cell r="F33">
            <v>495.90000000000003</v>
          </cell>
          <cell r="J33">
            <v>36.590899999999998</v>
          </cell>
        </row>
        <row r="34">
          <cell r="C34">
            <v>43.346944066362518</v>
          </cell>
          <cell r="F34">
            <v>9.453168784525916</v>
          </cell>
          <cell r="J34">
            <v>17541.61</v>
          </cell>
        </row>
        <row r="35">
          <cell r="J35">
            <v>34283</v>
          </cell>
        </row>
        <row r="37">
          <cell r="J37">
            <v>523570</v>
          </cell>
        </row>
        <row r="42">
          <cell r="B42">
            <v>560</v>
          </cell>
          <cell r="E42">
            <v>53</v>
          </cell>
          <cell r="H42">
            <v>60</v>
          </cell>
        </row>
        <row r="43">
          <cell r="C43">
            <v>10.675084733483589</v>
          </cell>
          <cell r="F43">
            <v>1.0103205194189828</v>
          </cell>
          <cell r="H43">
            <v>1.1437590785875276</v>
          </cell>
        </row>
      </sheetData>
      <sheetData sheetId="1">
        <row r="5">
          <cell r="F5">
            <v>0</v>
          </cell>
          <cell r="I5">
            <v>68</v>
          </cell>
        </row>
        <row r="29">
          <cell r="J29">
            <v>5542181</v>
          </cell>
        </row>
        <row r="30">
          <cell r="J30">
            <v>4520.62</v>
          </cell>
        </row>
        <row r="31">
          <cell r="J31">
            <v>21.016500000000001</v>
          </cell>
        </row>
        <row r="32">
          <cell r="J32">
            <v>4623808</v>
          </cell>
        </row>
        <row r="33">
          <cell r="B33">
            <v>319</v>
          </cell>
          <cell r="F33">
            <v>427.50000000000006</v>
          </cell>
          <cell r="J33">
            <v>36.6342</v>
          </cell>
        </row>
        <row r="34">
          <cell r="C34">
            <v>41.388798508923472</v>
          </cell>
          <cell r="F34">
            <v>8.5860959473610396</v>
          </cell>
          <cell r="J34">
            <v>17547.580000000002</v>
          </cell>
        </row>
        <row r="35">
          <cell r="J35">
            <v>34595</v>
          </cell>
        </row>
        <row r="37">
          <cell r="J37">
            <v>563290</v>
          </cell>
        </row>
        <row r="42">
          <cell r="B42">
            <v>280</v>
          </cell>
          <cell r="E42">
            <v>47</v>
          </cell>
          <cell r="H42">
            <v>52</v>
          </cell>
        </row>
        <row r="43">
          <cell r="C43">
            <v>5.6236417900844229</v>
          </cell>
          <cell r="F43">
            <v>0.94396844333559959</v>
          </cell>
          <cell r="H43">
            <v>1.0443906181585358</v>
          </cell>
        </row>
      </sheetData>
      <sheetData sheetId="2">
        <row r="5">
          <cell r="F5">
            <v>0</v>
          </cell>
          <cell r="I5">
            <v>82</v>
          </cell>
        </row>
        <row r="29">
          <cell r="J29">
            <v>5638560</v>
          </cell>
        </row>
        <row r="30">
          <cell r="J30">
            <v>4524.34</v>
          </cell>
        </row>
        <row r="31">
          <cell r="J31">
            <v>26.5138</v>
          </cell>
        </row>
        <row r="32">
          <cell r="J32">
            <v>4774060</v>
          </cell>
        </row>
        <row r="33">
          <cell r="B33">
            <v>291</v>
          </cell>
          <cell r="F33">
            <v>384.75000000000006</v>
          </cell>
          <cell r="J33">
            <v>36.696199999999997</v>
          </cell>
        </row>
        <row r="34">
          <cell r="C34">
            <v>42.448752862135699</v>
          </cell>
          <cell r="F34">
            <v>8.6879648823352351</v>
          </cell>
          <cell r="J34">
            <v>17552.89</v>
          </cell>
        </row>
        <row r="35">
          <cell r="J35">
            <v>34595</v>
          </cell>
        </row>
        <row r="37">
          <cell r="J37">
            <v>603790</v>
          </cell>
        </row>
        <row r="42">
          <cell r="B42">
            <v>320</v>
          </cell>
          <cell r="E42">
            <v>42</v>
          </cell>
          <cell r="H42">
            <v>27</v>
          </cell>
        </row>
        <row r="43">
          <cell r="C43">
            <v>7.2258577318967498</v>
          </cell>
          <cell r="F43">
            <v>0.94839382731144839</v>
          </cell>
          <cell r="H43">
            <v>0.60968174612878823</v>
          </cell>
        </row>
      </sheetData>
      <sheetData sheetId="3">
        <row r="5">
          <cell r="F5">
            <v>0</v>
          </cell>
          <cell r="I5">
            <v>81</v>
          </cell>
        </row>
        <row r="29">
          <cell r="J29">
            <v>5739072</v>
          </cell>
        </row>
        <row r="30">
          <cell r="J30">
            <v>4528.1000000000004</v>
          </cell>
        </row>
        <row r="31">
          <cell r="J31">
            <v>32.617899999999999</v>
          </cell>
        </row>
        <row r="32">
          <cell r="J32">
            <v>4786990</v>
          </cell>
        </row>
        <row r="33">
          <cell r="B33">
            <v>327</v>
          </cell>
          <cell r="F33">
            <v>427.50000000000006</v>
          </cell>
          <cell r="J33">
            <v>36.696300000000001</v>
          </cell>
        </row>
        <row r="34">
          <cell r="C34">
            <v>42.285103469800497</v>
          </cell>
          <cell r="F34">
            <v>8.5574278473692331</v>
          </cell>
          <cell r="J34">
            <v>17558.88</v>
          </cell>
        </row>
        <row r="35">
          <cell r="J35">
            <v>34595</v>
          </cell>
        </row>
        <row r="37">
          <cell r="J37">
            <v>644450</v>
          </cell>
        </row>
        <row r="42">
          <cell r="B42">
            <v>260</v>
          </cell>
          <cell r="E42">
            <v>50</v>
          </cell>
          <cell r="H42">
            <v>44</v>
          </cell>
        </row>
        <row r="43">
          <cell r="C43">
            <v>5.204517521207018</v>
          </cell>
          <cell r="F43">
            <v>1.0008687540782728</v>
          </cell>
          <cell r="H43">
            <v>0.88076450358888003</v>
          </cell>
        </row>
      </sheetData>
      <sheetData sheetId="4">
        <row r="5">
          <cell r="I5">
            <v>64</v>
          </cell>
        </row>
        <row r="29">
          <cell r="J29">
            <v>5839975</v>
          </cell>
        </row>
        <row r="30">
          <cell r="J30">
            <v>4531.91</v>
          </cell>
        </row>
        <row r="31">
          <cell r="J31">
            <v>38.719499999999996</v>
          </cell>
        </row>
        <row r="32">
          <cell r="J32">
            <v>4876033</v>
          </cell>
        </row>
        <row r="33">
          <cell r="B33">
            <v>331</v>
          </cell>
          <cell r="F33">
            <v>453.15000000000003</v>
          </cell>
          <cell r="J33">
            <v>36.696399999999997</v>
          </cell>
        </row>
        <row r="34">
          <cell r="C34">
            <v>41.756692365980882</v>
          </cell>
          <cell r="F34">
            <v>8.8492723736328784</v>
          </cell>
          <cell r="J34">
            <v>17565.02</v>
          </cell>
        </row>
        <row r="35">
          <cell r="J35">
            <v>34668</v>
          </cell>
        </row>
        <row r="37">
          <cell r="J37">
            <v>685690</v>
          </cell>
        </row>
        <row r="42">
          <cell r="B42">
            <v>380</v>
          </cell>
          <cell r="E42">
            <v>53</v>
          </cell>
          <cell r="H42">
            <v>40</v>
          </cell>
        </row>
        <row r="43">
          <cell r="C43">
            <v>7.4207734789374236</v>
          </cell>
          <cell r="F43">
            <v>1.0350026167991671</v>
          </cell>
          <cell r="H43">
            <v>0.78113405041446571</v>
          </cell>
        </row>
      </sheetData>
      <sheetData sheetId="5">
        <row r="5">
          <cell r="F5">
            <v>0</v>
          </cell>
          <cell r="I5">
            <v>64</v>
          </cell>
        </row>
        <row r="29">
          <cell r="J29">
            <v>5938200</v>
          </cell>
        </row>
        <row r="30">
          <cell r="J30">
            <v>4535.6000000000004</v>
          </cell>
        </row>
        <row r="31">
          <cell r="J31">
            <v>44.637700000000002</v>
          </cell>
        </row>
        <row r="32">
          <cell r="J32">
            <v>4876033</v>
          </cell>
        </row>
        <row r="33">
          <cell r="B33">
            <v>320</v>
          </cell>
          <cell r="F33">
            <v>453.15000000000003</v>
          </cell>
          <cell r="J33">
            <v>36.696399999999997</v>
          </cell>
        </row>
        <row r="34">
          <cell r="C34">
            <v>42.154031876532279</v>
          </cell>
          <cell r="F34">
            <v>9.2405667302876378</v>
          </cell>
          <cell r="J34">
            <v>17570.900000000001</v>
          </cell>
        </row>
        <row r="35">
          <cell r="J35">
            <v>34770</v>
          </cell>
        </row>
        <row r="37">
          <cell r="J37">
            <v>725050</v>
          </cell>
        </row>
        <row r="42">
          <cell r="B42">
            <v>260</v>
          </cell>
          <cell r="E42">
            <v>54</v>
          </cell>
          <cell r="H42">
            <v>8</v>
          </cell>
        </row>
        <row r="43">
          <cell r="C43">
            <v>5.3018809442232939</v>
          </cell>
          <cell r="F43">
            <v>1.1011598884156071</v>
          </cell>
          <cell r="H43">
            <v>0.16313479828379365</v>
          </cell>
        </row>
      </sheetData>
      <sheetData sheetId="6">
        <row r="29">
          <cell r="J29">
            <v>6038058</v>
          </cell>
        </row>
        <row r="30">
          <cell r="J30">
            <v>4539.41</v>
          </cell>
        </row>
        <row r="31">
          <cell r="J31">
            <v>50.735700000000001</v>
          </cell>
        </row>
        <row r="32">
          <cell r="J32">
            <v>5130032</v>
          </cell>
        </row>
        <row r="33">
          <cell r="B33">
            <v>334</v>
          </cell>
          <cell r="F33">
            <v>470.25000000000006</v>
          </cell>
          <cell r="J33">
            <v>36.6965</v>
          </cell>
        </row>
        <row r="34">
          <cell r="C34">
            <v>41.86243238418777</v>
          </cell>
          <cell r="F34">
            <v>9.1237689460078144</v>
          </cell>
          <cell r="J34">
            <v>17577.080000000002</v>
          </cell>
        </row>
        <row r="35">
          <cell r="J35">
            <v>34898</v>
          </cell>
        </row>
        <row r="37">
          <cell r="J37">
            <v>766670</v>
          </cell>
        </row>
        <row r="42">
          <cell r="B42">
            <v>320</v>
          </cell>
          <cell r="E42">
            <v>58</v>
          </cell>
          <cell r="H42">
            <v>30</v>
          </cell>
        </row>
        <row r="43">
          <cell r="C43">
            <v>6.2086253327432219</v>
          </cell>
          <cell r="F43">
            <v>1.125313341559709</v>
          </cell>
          <cell r="H43">
            <v>0.58205862494467697</v>
          </cell>
        </row>
      </sheetData>
      <sheetData sheetId="7">
        <row r="5">
          <cell r="I5">
            <v>71</v>
          </cell>
        </row>
        <row r="29">
          <cell r="J29">
            <v>6135551</v>
          </cell>
        </row>
        <row r="30">
          <cell r="J30">
            <v>4543.18</v>
          </cell>
        </row>
        <row r="31">
          <cell r="J31">
            <v>56.036999999999999</v>
          </cell>
        </row>
        <row r="32">
          <cell r="J32">
            <v>5379889</v>
          </cell>
        </row>
        <row r="33">
          <cell r="B33">
            <v>269</v>
          </cell>
          <cell r="F33">
            <v>384.75000000000006</v>
          </cell>
          <cell r="J33">
            <v>36.7789</v>
          </cell>
        </row>
        <row r="34">
          <cell r="C34">
            <v>42.178564840446526</v>
          </cell>
          <cell r="F34">
            <v>9.3386828998364564</v>
          </cell>
          <cell r="J34">
            <v>17582.02</v>
          </cell>
        </row>
        <row r="35">
          <cell r="J35">
            <v>35119</v>
          </cell>
        </row>
        <row r="37">
          <cell r="J37">
            <v>807280</v>
          </cell>
        </row>
        <row r="42">
          <cell r="B42">
            <v>320</v>
          </cell>
          <cell r="E42">
            <v>46</v>
          </cell>
          <cell r="H42">
            <v>21</v>
          </cell>
        </row>
        <row r="43">
          <cell r="C43">
            <v>7.7670656996690468</v>
          </cell>
          <cell r="F43">
            <v>1.1165156943274255</v>
          </cell>
          <cell r="H43">
            <v>0.50971368654078109</v>
          </cell>
        </row>
      </sheetData>
      <sheetData sheetId="8">
        <row r="5">
          <cell r="F5">
            <v>0</v>
          </cell>
          <cell r="I5">
            <v>65</v>
          </cell>
        </row>
        <row r="29">
          <cell r="J29">
            <v>6229141</v>
          </cell>
        </row>
        <row r="30">
          <cell r="J30">
            <v>4546.8900000000003</v>
          </cell>
        </row>
        <row r="31">
          <cell r="J31">
            <v>61.312199999999997</v>
          </cell>
        </row>
        <row r="32">
          <cell r="J32">
            <v>5463314</v>
          </cell>
        </row>
        <row r="33">
          <cell r="B33">
            <v>271</v>
          </cell>
          <cell r="F33">
            <v>384.75000000000006</v>
          </cell>
          <cell r="J33">
            <v>36.779000000000003</v>
          </cell>
        </row>
        <row r="34">
          <cell r="C34">
            <v>42.320820762752099</v>
          </cell>
          <cell r="F34">
            <v>9.3010269204008047</v>
          </cell>
          <cell r="J34">
            <v>17586.98</v>
          </cell>
        </row>
        <row r="35">
          <cell r="J35">
            <v>35119</v>
          </cell>
        </row>
        <row r="37">
          <cell r="J37">
            <v>847290</v>
          </cell>
        </row>
        <row r="42">
          <cell r="B42">
            <v>160</v>
          </cell>
          <cell r="E42">
            <v>43</v>
          </cell>
          <cell r="H42">
            <v>11</v>
          </cell>
        </row>
        <row r="43">
          <cell r="C43">
            <v>3.8678734431816202</v>
          </cell>
          <cell r="F43">
            <v>1.0394909878550604</v>
          </cell>
          <cell r="H43">
            <v>0.26591629921873638</v>
          </cell>
        </row>
      </sheetData>
      <sheetData sheetId="9">
        <row r="5">
          <cell r="F5">
            <v>0</v>
          </cell>
          <cell r="I5">
            <v>71</v>
          </cell>
        </row>
        <row r="29">
          <cell r="J29">
            <v>6324014</v>
          </cell>
        </row>
        <row r="30">
          <cell r="J30">
            <v>4550.6499999999996</v>
          </cell>
        </row>
        <row r="31">
          <cell r="J31">
            <v>66.860600000000005</v>
          </cell>
        </row>
        <row r="32">
          <cell r="J32">
            <v>5563787</v>
          </cell>
        </row>
        <row r="33">
          <cell r="B33">
            <v>285</v>
          </cell>
          <cell r="F33">
            <v>410.40000000000003</v>
          </cell>
          <cell r="J33">
            <v>36.7791</v>
          </cell>
        </row>
        <row r="34">
          <cell r="C34">
            <v>42.865125375415701</v>
          </cell>
          <cell r="F34">
            <v>9.5550743870895687</v>
          </cell>
          <cell r="J34">
            <v>17592.13</v>
          </cell>
        </row>
        <row r="35">
          <cell r="J35">
            <v>35252</v>
          </cell>
        </row>
        <row r="37">
          <cell r="J37">
            <v>887470</v>
          </cell>
        </row>
        <row r="42">
          <cell r="B42">
            <v>380</v>
          </cell>
          <cell r="E42">
            <v>46</v>
          </cell>
          <cell r="H42">
            <v>33</v>
          </cell>
        </row>
        <row r="43">
          <cell r="C43">
            <v>8.8472910991570082</v>
          </cell>
          <cell r="F43">
            <v>1.0709878698979536</v>
          </cell>
          <cell r="H43">
            <v>0.7683173849267928</v>
          </cell>
        </row>
      </sheetData>
      <sheetData sheetId="10">
        <row r="5">
          <cell r="F5">
            <v>0</v>
          </cell>
          <cell r="I5">
            <v>80</v>
          </cell>
        </row>
        <row r="29">
          <cell r="J29">
            <v>6417785</v>
          </cell>
        </row>
        <row r="30">
          <cell r="J30">
            <v>4554.41</v>
          </cell>
        </row>
        <row r="31">
          <cell r="J31">
            <v>72.647599999999997</v>
          </cell>
        </row>
        <row r="32">
          <cell r="J32">
            <v>5729708</v>
          </cell>
        </row>
        <row r="33">
          <cell r="B33">
            <v>336</v>
          </cell>
          <cell r="F33">
            <v>513</v>
          </cell>
          <cell r="J33">
            <v>36.779200000000003</v>
          </cell>
        </row>
        <row r="34">
          <cell r="C34">
            <v>41.775119230461257</v>
          </cell>
          <cell r="F34">
            <v>9.8733212466951503</v>
          </cell>
          <cell r="J34">
            <v>17598.36</v>
          </cell>
        </row>
        <row r="35">
          <cell r="J35">
            <v>35375</v>
          </cell>
        </row>
        <row r="37">
          <cell r="J37">
            <v>927440</v>
          </cell>
        </row>
        <row r="42">
          <cell r="B42">
            <v>360</v>
          </cell>
          <cell r="E42">
            <v>53</v>
          </cell>
          <cell r="H42">
            <v>57</v>
          </cell>
        </row>
        <row r="43">
          <cell r="C43">
            <v>6.9286464889088775</v>
          </cell>
          <cell r="F43">
            <v>1.0200507330893624</v>
          </cell>
          <cell r="H43">
            <v>1.097035694077239</v>
          </cell>
        </row>
      </sheetData>
      <sheetData sheetId="11">
        <row r="5">
          <cell r="I5">
            <v>64</v>
          </cell>
        </row>
        <row r="29">
          <cell r="J29">
            <v>6517003</v>
          </cell>
        </row>
        <row r="30">
          <cell r="J30">
            <v>4558.21</v>
          </cell>
        </row>
        <row r="31">
          <cell r="J31">
            <v>78.278199999999998</v>
          </cell>
        </row>
        <row r="32">
          <cell r="J32">
            <v>5912388</v>
          </cell>
        </row>
        <row r="33">
          <cell r="B33">
            <v>321</v>
          </cell>
          <cell r="F33">
            <v>470.25000000000006</v>
          </cell>
          <cell r="J33">
            <v>36.832799999999999</v>
          </cell>
        </row>
        <row r="34">
          <cell r="C34">
            <v>44.962077354400812</v>
          </cell>
          <cell r="F34">
            <v>10.196183017421847</v>
          </cell>
          <cell r="J34">
            <v>17603.89</v>
          </cell>
        </row>
        <row r="35">
          <cell r="J35">
            <v>35530</v>
          </cell>
        </row>
        <row r="37">
          <cell r="J37">
            <v>968360</v>
          </cell>
        </row>
        <row r="42">
          <cell r="B42">
            <v>270</v>
          </cell>
          <cell r="E42">
            <v>44</v>
          </cell>
          <cell r="H42">
            <v>67</v>
          </cell>
        </row>
        <row r="43">
          <cell r="C43">
            <v>5.8542677611991456</v>
          </cell>
          <cell r="F43">
            <v>0.95402882034356451</v>
          </cell>
          <cell r="H43">
            <v>1.4527257037049732</v>
          </cell>
        </row>
      </sheetData>
      <sheetData sheetId="12">
        <row r="5">
          <cell r="F5">
            <v>0</v>
          </cell>
          <cell r="I5">
            <v>75</v>
          </cell>
        </row>
        <row r="29">
          <cell r="J29">
            <v>6615124</v>
          </cell>
        </row>
        <row r="30">
          <cell r="J30">
            <v>4561.95</v>
          </cell>
        </row>
        <row r="31">
          <cell r="J31">
            <v>83.785399999999996</v>
          </cell>
        </row>
        <row r="32">
          <cell r="J32">
            <v>6097436</v>
          </cell>
        </row>
        <row r="33">
          <cell r="B33">
            <v>325</v>
          </cell>
          <cell r="F33">
            <v>470.25000000000006</v>
          </cell>
          <cell r="J33">
            <v>36.832799999999999</v>
          </cell>
        </row>
        <row r="34">
          <cell r="C34">
            <v>46.27547961628715</v>
          </cell>
          <cell r="F34">
            <v>10.3648698688064</v>
          </cell>
          <cell r="J34">
            <v>17609.330000000002</v>
          </cell>
        </row>
        <row r="35">
          <cell r="J35">
            <v>35530</v>
          </cell>
        </row>
        <row r="37">
          <cell r="J37">
            <v>1008420</v>
          </cell>
        </row>
        <row r="42">
          <cell r="B42">
            <v>290</v>
          </cell>
          <cell r="E42">
            <v>44</v>
          </cell>
          <cell r="H42">
            <v>28</v>
          </cell>
        </row>
        <row r="43">
          <cell r="C43">
            <v>6.3919452673128241</v>
          </cell>
          <cell r="F43">
            <v>0.96981238538539394</v>
          </cell>
          <cell r="H43">
            <v>0.61715333615434154</v>
          </cell>
        </row>
      </sheetData>
      <sheetData sheetId="13">
        <row r="5">
          <cell r="F5">
            <v>0</v>
          </cell>
          <cell r="I5">
            <v>80</v>
          </cell>
        </row>
        <row r="29">
          <cell r="J29">
            <v>6727562</v>
          </cell>
        </row>
        <row r="30">
          <cell r="J30">
            <v>4565.7299999999996</v>
          </cell>
        </row>
        <row r="31">
          <cell r="J31">
            <v>90.361900000000006</v>
          </cell>
        </row>
        <row r="32">
          <cell r="J32">
            <v>6308502</v>
          </cell>
        </row>
        <row r="33">
          <cell r="B33">
            <v>347</v>
          </cell>
          <cell r="F33">
            <v>538.65000000000009</v>
          </cell>
          <cell r="J33">
            <v>36.880899999999997</v>
          </cell>
        </row>
        <row r="34">
          <cell r="C34">
            <v>44.35303242556175</v>
          </cell>
          <cell r="F34">
            <v>10.657810385359179</v>
          </cell>
          <cell r="J34">
            <v>17615.39</v>
          </cell>
        </row>
        <row r="35">
          <cell r="J35">
            <v>35635</v>
          </cell>
        </row>
        <row r="37">
          <cell r="J37">
            <v>1049160</v>
          </cell>
        </row>
        <row r="42">
          <cell r="B42">
            <v>360</v>
          </cell>
          <cell r="E42">
            <v>48</v>
          </cell>
          <cell r="H42">
            <v>31</v>
          </cell>
        </row>
        <row r="43">
          <cell r="C43">
            <v>7.1230144597220901</v>
          </cell>
          <cell r="F43">
            <v>0.94973526129627861</v>
          </cell>
          <cell r="H43">
            <v>0.61337068958718</v>
          </cell>
        </row>
      </sheetData>
      <sheetData sheetId="14">
        <row r="5">
          <cell r="F5">
            <v>0</v>
          </cell>
          <cell r="I5">
            <v>71</v>
          </cell>
        </row>
        <row r="29">
          <cell r="J29">
            <v>6830206</v>
          </cell>
        </row>
        <row r="30">
          <cell r="J30">
            <v>4569.2700000000004</v>
          </cell>
        </row>
        <row r="31">
          <cell r="J31">
            <v>96.453500000000005</v>
          </cell>
        </row>
        <row r="32">
          <cell r="J32">
            <v>6497556</v>
          </cell>
        </row>
        <row r="33">
          <cell r="B33">
            <v>322</v>
          </cell>
          <cell r="F33">
            <v>495.90000000000003</v>
          </cell>
          <cell r="J33">
            <v>36.880899999999997</v>
          </cell>
        </row>
        <row r="34">
          <cell r="C34">
            <v>37.904995152803856</v>
          </cell>
          <cell r="F34">
            <v>9.0365397651459709</v>
          </cell>
          <cell r="J34">
            <v>17621.97</v>
          </cell>
        </row>
        <row r="35">
          <cell r="J35">
            <v>35737</v>
          </cell>
        </row>
        <row r="37">
          <cell r="J37">
            <v>1087540</v>
          </cell>
        </row>
        <row r="42">
          <cell r="B42">
            <v>310</v>
          </cell>
          <cell r="E42">
            <v>54</v>
          </cell>
          <cell r="H42">
            <v>35</v>
          </cell>
        </row>
        <row r="43">
          <cell r="C43">
            <v>5.6489762597202064</v>
          </cell>
          <cell r="F43">
            <v>0.9840152194351327</v>
          </cell>
          <cell r="H43">
            <v>0.63778764222647488</v>
          </cell>
        </row>
      </sheetData>
      <sheetData sheetId="15">
        <row r="29">
          <cell r="J29">
            <v>6919698</v>
          </cell>
        </row>
        <row r="30">
          <cell r="J30">
            <v>4573.2700000000004</v>
          </cell>
        </row>
        <row r="31">
          <cell r="J31">
            <v>101.95269999999999</v>
          </cell>
        </row>
        <row r="32">
          <cell r="J32">
            <v>6682898</v>
          </cell>
        </row>
        <row r="33">
          <cell r="B33">
            <v>310</v>
          </cell>
          <cell r="F33">
            <v>453.15000000000003</v>
          </cell>
          <cell r="J33">
            <v>36.881</v>
          </cell>
        </row>
        <row r="34">
          <cell r="C34">
            <v>44.058697995755381</v>
          </cell>
          <cell r="F34">
            <v>9.9696389677302282</v>
          </cell>
          <cell r="J34">
            <v>17627.419999999998</v>
          </cell>
        </row>
        <row r="35">
          <cell r="J35">
            <v>35846</v>
          </cell>
        </row>
        <row r="37">
          <cell r="J37">
            <v>1129800</v>
          </cell>
        </row>
        <row r="42">
          <cell r="B42">
            <v>420</v>
          </cell>
          <cell r="E42">
            <v>45</v>
          </cell>
          <cell r="H42">
            <v>32</v>
          </cell>
        </row>
        <row r="43">
          <cell r="C43">
            <v>9.2403141706867373</v>
          </cell>
          <cell r="F43">
            <v>0.99003366114500768</v>
          </cell>
          <cell r="H43">
            <v>0.7040239368142277</v>
          </cell>
        </row>
      </sheetData>
      <sheetData sheetId="16">
        <row r="5">
          <cell r="F5">
            <v>0</v>
          </cell>
          <cell r="I5">
            <v>68</v>
          </cell>
        </row>
        <row r="29">
          <cell r="J29">
            <v>7009107</v>
          </cell>
        </row>
        <row r="30">
          <cell r="J30">
            <v>4576.93</v>
          </cell>
        </row>
        <row r="31">
          <cell r="J31">
            <v>107.13420000000001</v>
          </cell>
        </row>
        <row r="32">
          <cell r="J32">
            <v>6848586</v>
          </cell>
        </row>
        <row r="33">
          <cell r="B33">
            <v>345</v>
          </cell>
          <cell r="F33">
            <v>470.25000000000006</v>
          </cell>
          <cell r="J33">
            <v>36.933300000000003</v>
          </cell>
        </row>
        <row r="34">
          <cell r="C34">
            <v>53.553149464379231</v>
          </cell>
          <cell r="F34">
            <v>11.299577572407387</v>
          </cell>
          <cell r="J34">
            <v>17632.41</v>
          </cell>
        </row>
        <row r="35">
          <cell r="J35">
            <v>35941</v>
          </cell>
        </row>
        <row r="37">
          <cell r="J37">
            <v>1170040</v>
          </cell>
        </row>
        <row r="42">
          <cell r="B42">
            <v>210</v>
          </cell>
          <cell r="E42">
            <v>44</v>
          </cell>
          <cell r="H42">
            <v>42</v>
          </cell>
        </row>
        <row r="43">
          <cell r="C43">
            <v>5.0460633497194056</v>
          </cell>
          <cell r="F43">
            <v>1.057270416131685</v>
          </cell>
          <cell r="H43">
            <v>1.0092126699438813</v>
          </cell>
        </row>
      </sheetData>
      <sheetData sheetId="17">
        <row r="5">
          <cell r="F5">
            <v>0</v>
          </cell>
          <cell r="I5">
            <v>76</v>
          </cell>
        </row>
        <row r="29">
          <cell r="J29">
            <v>7101555</v>
          </cell>
        </row>
        <row r="30">
          <cell r="J30">
            <v>4580.7</v>
          </cell>
        </row>
        <row r="31">
          <cell r="J31">
            <v>112.6631</v>
          </cell>
        </row>
        <row r="32">
          <cell r="J32">
            <v>6848586</v>
          </cell>
        </row>
        <row r="33">
          <cell r="B33">
            <v>282</v>
          </cell>
          <cell r="F33">
            <v>410.40000000000003</v>
          </cell>
          <cell r="J33">
            <v>36.933399999999999</v>
          </cell>
        </row>
        <row r="34">
          <cell r="C34">
            <v>43.083166602814899</v>
          </cell>
          <cell r="F34">
            <v>9.7058447916228818</v>
          </cell>
          <cell r="J34">
            <v>17637.48</v>
          </cell>
        </row>
        <row r="35">
          <cell r="J35">
            <v>35941</v>
          </cell>
        </row>
        <row r="37">
          <cell r="J37">
            <v>1210390</v>
          </cell>
        </row>
        <row r="42">
          <cell r="B42">
            <v>240</v>
          </cell>
          <cell r="E42">
            <v>44</v>
          </cell>
          <cell r="H42">
            <v>33</v>
          </cell>
        </row>
        <row r="43">
          <cell r="C43">
            <v>5.6759326266800469</v>
          </cell>
          <cell r="F43">
            <v>1.0405876482246754</v>
          </cell>
          <cell r="H43">
            <v>0.78044073616850651</v>
          </cell>
        </row>
      </sheetData>
      <sheetData sheetId="18">
        <row r="5">
          <cell r="F5">
            <v>0</v>
          </cell>
          <cell r="I5">
            <v>68</v>
          </cell>
        </row>
        <row r="29">
          <cell r="J29">
            <v>7192664</v>
          </cell>
        </row>
        <row r="30">
          <cell r="J30">
            <v>4584.4399999999996</v>
          </cell>
        </row>
        <row r="31">
          <cell r="J31">
            <v>118.6242</v>
          </cell>
        </row>
        <row r="32">
          <cell r="J32">
            <v>7010912</v>
          </cell>
        </row>
        <row r="33">
          <cell r="B33">
            <v>332</v>
          </cell>
          <cell r="F33">
            <v>538.65000000000009</v>
          </cell>
          <cell r="J33">
            <v>36.998800000000003</v>
          </cell>
        </row>
        <row r="34">
          <cell r="C34">
            <v>42.505896109563743</v>
          </cell>
          <cell r="F34">
            <v>10.675426600869351</v>
          </cell>
          <cell r="J34">
            <v>17643.53</v>
          </cell>
        </row>
        <row r="35">
          <cell r="J35">
            <v>36034</v>
          </cell>
        </row>
        <row r="37">
          <cell r="J37">
            <v>1250340</v>
          </cell>
        </row>
        <row r="42">
          <cell r="B42">
            <v>240</v>
          </cell>
          <cell r="E42">
            <v>53</v>
          </cell>
          <cell r="H42">
            <v>59</v>
          </cell>
        </row>
        <row r="43">
          <cell r="C43">
            <v>4.756525358226388</v>
          </cell>
          <cell r="F43">
            <v>1.0503993499416608</v>
          </cell>
          <cell r="H43">
            <v>1.1693124838973206</v>
          </cell>
        </row>
      </sheetData>
      <sheetData sheetId="19">
        <row r="5">
          <cell r="F5">
            <v>0</v>
          </cell>
          <cell r="I5">
            <v>72</v>
          </cell>
        </row>
        <row r="29">
          <cell r="J29">
            <v>7287073</v>
          </cell>
        </row>
        <row r="30">
          <cell r="J30">
            <v>4588.24</v>
          </cell>
        </row>
        <row r="31">
          <cell r="J31">
            <v>125.4699</v>
          </cell>
        </row>
        <row r="32">
          <cell r="J32">
            <v>7126707</v>
          </cell>
        </row>
        <row r="33">
          <cell r="B33">
            <v>376</v>
          </cell>
          <cell r="F33">
            <v>555.75</v>
          </cell>
          <cell r="J33">
            <v>37.059199999999997</v>
          </cell>
        </row>
        <row r="34">
          <cell r="C34">
            <v>41.194088576382462</v>
          </cell>
          <cell r="F34">
            <v>9.4252744904504606</v>
          </cell>
          <cell r="J34">
            <v>17650.599999999999</v>
          </cell>
        </row>
        <row r="35">
          <cell r="J35">
            <v>36134</v>
          </cell>
        </row>
        <row r="37">
          <cell r="J37">
            <v>1291510</v>
          </cell>
        </row>
        <row r="42">
          <cell r="B42">
            <v>400</v>
          </cell>
          <cell r="E42">
            <v>57</v>
          </cell>
          <cell r="H42">
            <v>18</v>
          </cell>
        </row>
        <row r="43">
          <cell r="C43">
            <v>6.7838232949710919</v>
          </cell>
          <cell r="F43">
            <v>0.96669481953338066</v>
          </cell>
          <cell r="H43">
            <v>0.30527204827369914</v>
          </cell>
        </row>
      </sheetData>
      <sheetData sheetId="20">
        <row r="5">
          <cell r="F5">
            <v>0</v>
          </cell>
          <cell r="I5">
            <v>72</v>
          </cell>
        </row>
        <row r="29">
          <cell r="J29">
            <v>7368647</v>
          </cell>
        </row>
        <row r="30">
          <cell r="J30">
            <v>4591.9399999999996</v>
          </cell>
        </row>
        <row r="31">
          <cell r="J31">
            <v>130.8905</v>
          </cell>
        </row>
        <row r="32">
          <cell r="J32">
            <v>7288287</v>
          </cell>
        </row>
        <row r="33">
          <cell r="B33">
            <v>269</v>
          </cell>
          <cell r="F33">
            <v>367.65000000000003</v>
          </cell>
          <cell r="J33">
            <v>37.090400000000002</v>
          </cell>
        </row>
        <row r="34">
          <cell r="C34">
            <v>41.672422062350122</v>
          </cell>
          <cell r="F34">
            <v>8.8165467625899296</v>
          </cell>
          <cell r="J34">
            <v>17655.599999999999</v>
          </cell>
        </row>
        <row r="35">
          <cell r="J35">
            <v>36228</v>
          </cell>
        </row>
        <row r="37">
          <cell r="J37">
            <v>1324200</v>
          </cell>
        </row>
        <row r="42">
          <cell r="B42">
            <v>260</v>
          </cell>
          <cell r="E42">
            <v>36</v>
          </cell>
          <cell r="H42">
            <v>29</v>
          </cell>
        </row>
        <row r="43">
          <cell r="C43">
            <v>6.2350119904076742</v>
          </cell>
          <cell r="F43">
            <v>0.86330935251798557</v>
          </cell>
          <cell r="H43">
            <v>0.69544364508393286</v>
          </cell>
        </row>
      </sheetData>
      <sheetData sheetId="21">
        <row r="5">
          <cell r="F5">
            <v>0</v>
          </cell>
          <cell r="I5">
            <v>89</v>
          </cell>
        </row>
        <row r="29">
          <cell r="J29">
            <v>7456313</v>
          </cell>
        </row>
        <row r="30">
          <cell r="J30">
            <v>4595.67</v>
          </cell>
        </row>
        <row r="31">
          <cell r="J31">
            <v>136.792</v>
          </cell>
        </row>
        <row r="32">
          <cell r="J32">
            <v>7359944</v>
          </cell>
        </row>
        <row r="33">
          <cell r="B33">
            <v>326</v>
          </cell>
          <cell r="F33">
            <v>470.25000000000006</v>
          </cell>
          <cell r="J33">
            <v>37.090499999999999</v>
          </cell>
        </row>
        <row r="34">
          <cell r="C34">
            <v>42.36798480676579</v>
          </cell>
          <cell r="F34">
            <v>9.4605523634739566</v>
          </cell>
          <cell r="J34">
            <v>17661.560000000001</v>
          </cell>
        </row>
        <row r="35">
          <cell r="J35">
            <v>36228</v>
          </cell>
        </row>
        <row r="37">
          <cell r="J37">
            <v>1361030</v>
          </cell>
        </row>
        <row r="42">
          <cell r="B42">
            <v>320</v>
          </cell>
          <cell r="E42">
            <v>54</v>
          </cell>
          <cell r="H42">
            <v>53</v>
          </cell>
        </row>
        <row r="43">
          <cell r="C43">
            <v>6.4378027779089129</v>
          </cell>
          <cell r="F43">
            <v>1.0863792187721288</v>
          </cell>
          <cell r="H43">
            <v>1.0662610850911636</v>
          </cell>
        </row>
      </sheetData>
      <sheetData sheetId="22">
        <row r="5">
          <cell r="F5">
            <v>0</v>
          </cell>
          <cell r="I5">
            <v>68</v>
          </cell>
        </row>
        <row r="29">
          <cell r="J29">
            <v>7550200</v>
          </cell>
        </row>
        <row r="30">
          <cell r="J30">
            <v>4599.41</v>
          </cell>
        </row>
        <row r="31">
          <cell r="J31">
            <v>142.98490000000001</v>
          </cell>
        </row>
        <row r="32">
          <cell r="J32">
            <v>7581600</v>
          </cell>
        </row>
        <row r="33">
          <cell r="B33">
            <v>338</v>
          </cell>
          <cell r="F33">
            <v>538.65000000000009</v>
          </cell>
          <cell r="J33">
            <v>37.128100000000003</v>
          </cell>
        </row>
        <row r="34">
          <cell r="C34">
            <v>41.822388734390607</v>
          </cell>
          <cell r="F34">
            <v>10.317305261224972</v>
          </cell>
          <cell r="J34">
            <v>17667.82</v>
          </cell>
        </row>
        <row r="35">
          <cell r="J35">
            <v>36431</v>
          </cell>
        </row>
        <row r="37">
          <cell r="J37">
            <v>1401450</v>
          </cell>
        </row>
        <row r="42">
          <cell r="B42">
            <v>300</v>
          </cell>
          <cell r="E42">
            <v>51</v>
          </cell>
          <cell r="H42">
            <v>56</v>
          </cell>
        </row>
        <row r="43">
          <cell r="C43">
            <v>5.7462017606376889</v>
          </cell>
          <cell r="F43">
            <v>0.97685429930840717</v>
          </cell>
          <cell r="H43">
            <v>1.0726243286523687</v>
          </cell>
        </row>
      </sheetData>
      <sheetData sheetId="23">
        <row r="5">
          <cell r="F5">
            <v>0.1</v>
          </cell>
          <cell r="I5">
            <v>74</v>
          </cell>
        </row>
        <row r="29">
          <cell r="J29">
            <v>7643438</v>
          </cell>
        </row>
        <row r="30">
          <cell r="J30">
            <v>4603.2299999999996</v>
          </cell>
        </row>
        <row r="31">
          <cell r="J31">
            <v>148.72659999999999</v>
          </cell>
        </row>
        <row r="32">
          <cell r="J32">
            <v>7734689</v>
          </cell>
        </row>
        <row r="33">
          <cell r="B33">
            <v>329</v>
          </cell>
          <cell r="F33">
            <v>453.15000000000003</v>
          </cell>
          <cell r="J33">
            <v>37.1282</v>
          </cell>
        </row>
        <row r="34">
          <cell r="C34">
            <v>43.786414167637162</v>
          </cell>
          <cell r="F34">
            <v>9.3358303048287699</v>
          </cell>
          <cell r="J34">
            <v>17673.64</v>
          </cell>
        </row>
        <row r="35">
          <cell r="J35">
            <v>36555</v>
          </cell>
        </row>
        <row r="37">
          <cell r="J37">
            <v>1443010</v>
          </cell>
        </row>
        <row r="42">
          <cell r="B42">
            <v>340</v>
          </cell>
          <cell r="E42">
            <v>48</v>
          </cell>
          <cell r="H42">
            <v>39</v>
          </cell>
        </row>
        <row r="43">
          <cell r="C43">
            <v>7.0047055139397143</v>
          </cell>
          <cell r="F43">
            <v>0.98889960196795956</v>
          </cell>
          <cell r="H43">
            <v>0.8034809265989673</v>
          </cell>
        </row>
      </sheetData>
      <sheetData sheetId="24">
        <row r="5">
          <cell r="F5">
            <v>2.2000000000000002</v>
          </cell>
          <cell r="I5">
            <v>64</v>
          </cell>
        </row>
        <row r="29">
          <cell r="J29">
            <v>7735580</v>
          </cell>
        </row>
        <row r="30">
          <cell r="J30">
            <v>4606.93</v>
          </cell>
        </row>
        <row r="31">
          <cell r="J31">
            <v>154.07470000000001</v>
          </cell>
        </row>
        <row r="32">
          <cell r="J32">
            <v>7871287</v>
          </cell>
        </row>
        <row r="33">
          <cell r="B33">
            <v>293</v>
          </cell>
          <cell r="F33">
            <v>384.75000000000006</v>
          </cell>
          <cell r="J33">
            <v>37.134999999999998</v>
          </cell>
        </row>
        <row r="34">
          <cell r="C34">
            <v>45.299808057726999</v>
          </cell>
          <cell r="F34">
            <v>9.208202300431358</v>
          </cell>
          <cell r="J34">
            <v>17678.650000000001</v>
          </cell>
        </row>
        <row r="35">
          <cell r="J35">
            <v>36658</v>
          </cell>
        </row>
        <row r="37">
          <cell r="J37">
            <v>1482950</v>
          </cell>
        </row>
        <row r="42">
          <cell r="B42">
            <v>80</v>
          </cell>
          <cell r="E42">
            <v>44</v>
          </cell>
          <cell r="H42">
            <v>38</v>
          </cell>
        </row>
        <row r="43">
          <cell r="C43">
            <v>1.9146359559051556</v>
          </cell>
          <cell r="F43">
            <v>1.0530497757478354</v>
          </cell>
          <cell r="H43">
            <v>0.90945207905494885</v>
          </cell>
        </row>
      </sheetData>
      <sheetData sheetId="25">
        <row r="5">
          <cell r="F5">
            <v>0</v>
          </cell>
          <cell r="I5">
            <v>64</v>
          </cell>
        </row>
        <row r="29">
          <cell r="J29">
            <v>7821810</v>
          </cell>
        </row>
        <row r="30">
          <cell r="J30">
            <v>4610.66</v>
          </cell>
        </row>
        <row r="31">
          <cell r="J31">
            <v>159.57159999999999</v>
          </cell>
        </row>
        <row r="32">
          <cell r="J32">
            <v>7871287</v>
          </cell>
        </row>
        <row r="33">
          <cell r="B33">
            <v>299</v>
          </cell>
          <cell r="F33">
            <v>410.40000000000003</v>
          </cell>
          <cell r="J33">
            <v>37.134999999999998</v>
          </cell>
        </row>
        <row r="34">
          <cell r="C34">
            <v>45.058272448194408</v>
          </cell>
          <cell r="F34">
            <v>9.5736640259787471</v>
          </cell>
          <cell r="J34">
            <v>17683.79</v>
          </cell>
        </row>
        <row r="35">
          <cell r="J35">
            <v>36658</v>
          </cell>
        </row>
        <row r="37">
          <cell r="J37">
            <v>1518430</v>
          </cell>
        </row>
        <row r="42">
          <cell r="B42">
            <v>280</v>
          </cell>
          <cell r="E42">
            <v>53</v>
          </cell>
          <cell r="H42">
            <v>56</v>
          </cell>
        </row>
        <row r="43">
          <cell r="C43">
            <v>6.5317395888743874</v>
          </cell>
          <cell r="F43">
            <v>1.2363649936083663</v>
          </cell>
          <cell r="H43">
            <v>1.3063479177748776</v>
          </cell>
        </row>
      </sheetData>
      <sheetData sheetId="26">
        <row r="5">
          <cell r="F5">
            <v>0</v>
          </cell>
          <cell r="I5">
            <v>66</v>
          </cell>
        </row>
        <row r="29">
          <cell r="J29">
            <v>7919012</v>
          </cell>
        </row>
        <row r="30">
          <cell r="J30">
            <v>4612.63</v>
          </cell>
        </row>
        <row r="31">
          <cell r="J31">
            <v>165.61750000000001</v>
          </cell>
        </row>
        <row r="32">
          <cell r="J32">
            <v>8077952</v>
          </cell>
        </row>
        <row r="33">
          <cell r="B33">
            <v>375</v>
          </cell>
          <cell r="F33">
            <v>470.25000000000006</v>
          </cell>
          <cell r="J33">
            <v>37.206299999999999</v>
          </cell>
        </row>
        <row r="34">
          <cell r="C34">
            <v>43.483177529830527</v>
          </cell>
          <cell r="F34">
            <v>8.4408521087318089</v>
          </cell>
          <cell r="J34">
            <v>17690.47</v>
          </cell>
        </row>
        <row r="35">
          <cell r="J35">
            <v>36768</v>
          </cell>
        </row>
        <row r="37">
          <cell r="J37">
            <v>1560080</v>
          </cell>
        </row>
        <row r="42">
          <cell r="B42">
            <v>350</v>
          </cell>
          <cell r="E42">
            <v>54</v>
          </cell>
          <cell r="H42">
            <v>66</v>
          </cell>
        </row>
        <row r="43">
          <cell r="C43">
            <v>6.2823992303160718</v>
          </cell>
          <cell r="F43">
            <v>0.96928445267733676</v>
          </cell>
          <cell r="H43">
            <v>1.1846809977167452</v>
          </cell>
        </row>
      </sheetData>
      <sheetData sheetId="27">
        <row r="5">
          <cell r="F5">
            <v>0</v>
          </cell>
          <cell r="I5">
            <v>75</v>
          </cell>
        </row>
        <row r="29">
          <cell r="J29">
            <v>8010934</v>
          </cell>
        </row>
        <row r="30">
          <cell r="J30">
            <v>4612.63</v>
          </cell>
        </row>
        <row r="31">
          <cell r="J31">
            <v>170.7029</v>
          </cell>
        </row>
        <row r="32">
          <cell r="J32">
            <v>8239928</v>
          </cell>
        </row>
        <row r="33">
          <cell r="B33">
            <v>244</v>
          </cell>
          <cell r="F33">
            <v>324.90000000000003</v>
          </cell>
          <cell r="J33">
            <v>37.206400000000002</v>
          </cell>
        </row>
        <row r="34">
          <cell r="C34">
            <v>42.759638443108571</v>
          </cell>
          <cell r="F34">
            <v>8.8137634688664015</v>
          </cell>
          <cell r="J34">
            <v>17694.89</v>
          </cell>
        </row>
        <row r="35">
          <cell r="J35">
            <v>36885</v>
          </cell>
        </row>
        <row r="37">
          <cell r="J37">
            <v>1599190</v>
          </cell>
        </row>
        <row r="42">
          <cell r="B42">
            <v>410</v>
          </cell>
          <cell r="E42">
            <v>36</v>
          </cell>
          <cell r="H42">
            <v>31</v>
          </cell>
        </row>
        <row r="43">
          <cell r="C43">
            <v>11.122323860373113</v>
          </cell>
          <cell r="F43">
            <v>0.97659429017910249</v>
          </cell>
          <cell r="H43">
            <v>0.84095619432089386</v>
          </cell>
        </row>
      </sheetData>
      <sheetData sheetId="28">
        <row r="5">
          <cell r="F5">
            <v>0</v>
          </cell>
          <cell r="I5">
            <v>64</v>
          </cell>
        </row>
        <row r="29">
          <cell r="J29">
            <v>8105228</v>
          </cell>
        </row>
        <row r="30">
          <cell r="J30">
            <v>4614.82</v>
          </cell>
        </row>
        <row r="31">
          <cell r="J31">
            <v>176.9999</v>
          </cell>
        </row>
        <row r="32">
          <cell r="J32">
            <v>8492268</v>
          </cell>
        </row>
        <row r="33">
          <cell r="B33">
            <v>355</v>
          </cell>
          <cell r="F33">
            <v>555.75</v>
          </cell>
          <cell r="J33">
            <v>37.214300000000001</v>
          </cell>
        </row>
        <row r="34">
          <cell r="C34">
            <v>43.303310107804379</v>
          </cell>
          <cell r="F34">
            <v>10.493967031095922</v>
          </cell>
          <cell r="J34">
            <v>17701.240000000002</v>
          </cell>
        </row>
        <row r="35">
          <cell r="J35">
            <v>36991</v>
          </cell>
        </row>
        <row r="37">
          <cell r="J37">
            <v>1639540</v>
          </cell>
        </row>
        <row r="42">
          <cell r="B42">
            <v>160</v>
          </cell>
          <cell r="E42">
            <v>54</v>
          </cell>
          <cell r="H42">
            <v>44</v>
          </cell>
        </row>
        <row r="43">
          <cell r="C43">
            <v>3.0212050831765143</v>
          </cell>
          <cell r="F43">
            <v>1.0196567155720735</v>
          </cell>
          <cell r="H43">
            <v>0.83083139787354132</v>
          </cell>
        </row>
      </sheetData>
      <sheetData sheetId="29">
        <row r="5">
          <cell r="F5">
            <v>0</v>
          </cell>
          <cell r="I5">
            <v>80</v>
          </cell>
        </row>
        <row r="29">
          <cell r="J29">
            <v>8201364</v>
          </cell>
        </row>
        <row r="30">
          <cell r="J30">
            <v>4618.13</v>
          </cell>
        </row>
        <row r="31">
          <cell r="J31">
            <v>182.68279999999999</v>
          </cell>
        </row>
        <row r="32">
          <cell r="J32">
            <v>8693215</v>
          </cell>
        </row>
        <row r="33">
          <cell r="B33">
            <v>336</v>
          </cell>
          <cell r="F33">
            <v>495.90000000000003</v>
          </cell>
          <cell r="J33">
            <v>37.277000000000001</v>
          </cell>
        </row>
        <row r="34">
          <cell r="C34">
            <v>42.525979216633772</v>
          </cell>
          <cell r="F34">
            <v>9.7157568063212683</v>
          </cell>
          <cell r="J34">
            <v>17707.36</v>
          </cell>
        </row>
        <row r="35">
          <cell r="J35">
            <v>37163</v>
          </cell>
        </row>
        <row r="37">
          <cell r="J37">
            <v>1679950</v>
          </cell>
        </row>
        <row r="42">
          <cell r="B42">
            <v>240</v>
          </cell>
          <cell r="E42">
            <v>53</v>
          </cell>
          <cell r="H42">
            <v>50</v>
          </cell>
        </row>
        <row r="43">
          <cell r="C43">
            <v>4.7021206564168256</v>
          </cell>
          <cell r="F43">
            <v>1.0383849782920491</v>
          </cell>
          <cell r="H43">
            <v>0.97960847008683882</v>
          </cell>
        </row>
      </sheetData>
      <sheetData sheetId="30">
        <row r="5">
          <cell r="F5">
            <v>0</v>
          </cell>
          <cell r="I5">
            <v>72</v>
          </cell>
        </row>
        <row r="29">
          <cell r="J29">
            <v>8298632</v>
          </cell>
        </row>
        <row r="30">
          <cell r="J30">
            <v>4621.46</v>
          </cell>
        </row>
        <row r="31">
          <cell r="J31">
            <v>188.92609999999999</v>
          </cell>
        </row>
        <row r="32">
          <cell r="J32">
            <v>9024388</v>
          </cell>
        </row>
        <row r="33">
          <cell r="B33">
            <v>303</v>
          </cell>
          <cell r="F33">
            <v>453.15000000000003</v>
          </cell>
          <cell r="J33">
            <v>37.315399999999997</v>
          </cell>
        </row>
        <row r="34">
          <cell r="C34">
            <v>42.517724950471035</v>
          </cell>
          <cell r="F34">
            <v>9.8432123866116719</v>
          </cell>
          <cell r="J34">
            <v>17712.88</v>
          </cell>
        </row>
        <row r="35">
          <cell r="J35">
            <v>37406</v>
          </cell>
        </row>
        <row r="37">
          <cell r="J37">
            <v>1720210</v>
          </cell>
        </row>
        <row r="42">
          <cell r="B42">
            <v>260</v>
          </cell>
          <cell r="E42">
            <v>48</v>
          </cell>
          <cell r="H42">
            <v>25</v>
          </cell>
        </row>
        <row r="43">
          <cell r="C43">
            <v>5.647655788412302</v>
          </cell>
          <cell r="F43">
            <v>1.0426441455530402</v>
          </cell>
          <cell r="H43">
            <v>0.54304382580887511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120</v>
          </cell>
        </row>
        <row r="9">
          <cell r="P9">
            <v>142</v>
          </cell>
        </row>
        <row r="10">
          <cell r="P10">
            <v>8.5500000000000007</v>
          </cell>
        </row>
        <row r="12">
          <cell r="P12">
            <v>10.4</v>
          </cell>
        </row>
        <row r="21">
          <cell r="P21">
            <v>1.7016666666666669</v>
          </cell>
        </row>
        <row r="27">
          <cell r="P27">
            <v>93</v>
          </cell>
        </row>
        <row r="28">
          <cell r="P28">
            <v>5.666666666666667</v>
          </cell>
        </row>
        <row r="29">
          <cell r="P29">
            <v>151.66666666666666</v>
          </cell>
        </row>
        <row r="30">
          <cell r="P30">
            <v>8.64</v>
          </cell>
        </row>
        <row r="31">
          <cell r="P31">
            <v>21.166666666666668</v>
          </cell>
        </row>
        <row r="32">
          <cell r="P32">
            <v>0.17083333333333331</v>
          </cell>
        </row>
        <row r="34">
          <cell r="P34">
            <v>3.8175000000000003</v>
          </cell>
        </row>
      </sheetData>
      <sheetData sheetId="1">
        <row r="7">
          <cell r="P7">
            <v>117</v>
          </cell>
        </row>
        <row r="9">
          <cell r="P9">
            <v>150</v>
          </cell>
        </row>
        <row r="10">
          <cell r="P10">
            <v>8.58</v>
          </cell>
        </row>
        <row r="12">
          <cell r="P12">
            <v>9.02</v>
          </cell>
        </row>
        <row r="21">
          <cell r="P21">
            <v>1.625</v>
          </cell>
        </row>
        <row r="27">
          <cell r="P27">
            <v>87.666666666666671</v>
          </cell>
        </row>
        <row r="28">
          <cell r="P28">
            <v>4.333333333333333</v>
          </cell>
        </row>
        <row r="29">
          <cell r="P29">
            <v>148</v>
          </cell>
        </row>
        <row r="30">
          <cell r="P30">
            <v>8.7783333333333342</v>
          </cell>
        </row>
        <row r="31">
          <cell r="P31">
            <v>21</v>
          </cell>
        </row>
        <row r="32">
          <cell r="P32">
            <v>0.15650000000000003</v>
          </cell>
        </row>
        <row r="34">
          <cell r="P34">
            <v>3.3325000000000009</v>
          </cell>
        </row>
      </sheetData>
      <sheetData sheetId="2">
        <row r="7">
          <cell r="P7">
            <v>120</v>
          </cell>
        </row>
        <row r="9">
          <cell r="P9">
            <v>145</v>
          </cell>
        </row>
        <row r="10">
          <cell r="P10">
            <v>8.58</v>
          </cell>
        </row>
        <row r="12">
          <cell r="P12">
            <v>10.3</v>
          </cell>
        </row>
        <row r="21">
          <cell r="P21">
            <v>1.9833333333333334</v>
          </cell>
        </row>
        <row r="27">
          <cell r="P27">
            <v>86.333333333333329</v>
          </cell>
        </row>
        <row r="28">
          <cell r="P28">
            <v>4.666666666666667</v>
          </cell>
        </row>
        <row r="29">
          <cell r="P29">
            <v>142</v>
          </cell>
        </row>
        <row r="30">
          <cell r="P30">
            <v>8.7283333333333335</v>
          </cell>
        </row>
        <row r="31">
          <cell r="P31">
            <v>21.166666666666668</v>
          </cell>
        </row>
        <row r="32">
          <cell r="P32">
            <v>0.15433333333333335</v>
          </cell>
        </row>
        <row r="34">
          <cell r="P34">
            <v>3.4741666666666666</v>
          </cell>
        </row>
      </sheetData>
      <sheetData sheetId="3">
        <row r="7">
          <cell r="P7">
            <v>117</v>
          </cell>
        </row>
        <row r="9">
          <cell r="P9">
            <v>148</v>
          </cell>
        </row>
        <row r="10">
          <cell r="P10">
            <v>8.5500000000000007</v>
          </cell>
        </row>
        <row r="12">
          <cell r="P12">
            <v>10.1</v>
          </cell>
        </row>
        <row r="21">
          <cell r="P21">
            <v>2.1383333333333332</v>
          </cell>
        </row>
        <row r="27">
          <cell r="P27">
            <v>79.666666666666671</v>
          </cell>
        </row>
        <row r="28">
          <cell r="P28">
            <v>5.333333333333333</v>
          </cell>
        </row>
        <row r="29">
          <cell r="P29">
            <v>140.66666666666666</v>
          </cell>
        </row>
        <row r="30">
          <cell r="P30">
            <v>8.831666666666667</v>
          </cell>
        </row>
        <row r="31">
          <cell r="P31">
            <v>21.666666666666668</v>
          </cell>
        </row>
        <row r="32">
          <cell r="P32">
            <v>0.1565</v>
          </cell>
        </row>
        <row r="34">
          <cell r="P34">
            <v>3.5983333333333327</v>
          </cell>
        </row>
      </sheetData>
      <sheetData sheetId="4">
        <row r="7">
          <cell r="P7">
            <v>130</v>
          </cell>
        </row>
        <row r="9">
          <cell r="P9">
            <v>150</v>
          </cell>
        </row>
        <row r="10">
          <cell r="P10">
            <v>8.6</v>
          </cell>
        </row>
        <row r="12">
          <cell r="P12">
            <v>10.7</v>
          </cell>
        </row>
        <row r="21">
          <cell r="P21">
            <v>2.1666666666666665</v>
          </cell>
        </row>
        <row r="27">
          <cell r="P27">
            <v>90</v>
          </cell>
        </row>
        <row r="28">
          <cell r="P28">
            <v>4.666666666666667</v>
          </cell>
        </row>
        <row r="29">
          <cell r="P29">
            <v>147.33333333333334</v>
          </cell>
        </row>
        <row r="30">
          <cell r="P30">
            <v>8.7566666666666659</v>
          </cell>
        </row>
        <row r="31">
          <cell r="P31">
            <v>21.333333333333332</v>
          </cell>
        </row>
        <row r="32">
          <cell r="P32">
            <v>0.11066666666666668</v>
          </cell>
        </row>
        <row r="34">
          <cell r="P34">
            <v>3.61</v>
          </cell>
        </row>
      </sheetData>
      <sheetData sheetId="5">
        <row r="7">
          <cell r="P7">
            <v>115</v>
          </cell>
        </row>
        <row r="9">
          <cell r="P9">
            <v>146</v>
          </cell>
        </row>
        <row r="10">
          <cell r="P10">
            <v>8.6300000000000008</v>
          </cell>
        </row>
        <row r="12">
          <cell r="P12">
            <v>15.5</v>
          </cell>
        </row>
        <row r="21">
          <cell r="P21">
            <v>2.1533333333333329</v>
          </cell>
        </row>
        <row r="27">
          <cell r="P27">
            <v>90</v>
          </cell>
        </row>
        <row r="28">
          <cell r="P28">
            <v>5</v>
          </cell>
        </row>
        <row r="29">
          <cell r="P29">
            <v>152.66666666666666</v>
          </cell>
        </row>
        <row r="30">
          <cell r="P30">
            <v>8.7433333333333323</v>
          </cell>
        </row>
        <row r="31">
          <cell r="P31">
            <v>22.833333333333332</v>
          </cell>
        </row>
        <row r="32">
          <cell r="P32">
            <v>0.1205</v>
          </cell>
        </row>
        <row r="34">
          <cell r="P34">
            <v>3.5833333333333326</v>
          </cell>
        </row>
      </sheetData>
      <sheetData sheetId="6">
        <row r="7">
          <cell r="P7">
            <v>121</v>
          </cell>
        </row>
        <row r="9">
          <cell r="P9">
            <v>140</v>
          </cell>
        </row>
        <row r="10">
          <cell r="P10">
            <v>8.5399999999999991</v>
          </cell>
        </row>
        <row r="12">
          <cell r="P12">
            <v>16.899999999999999</v>
          </cell>
        </row>
        <row r="21">
          <cell r="P21">
            <v>2.0674999999999999</v>
          </cell>
        </row>
        <row r="27">
          <cell r="P27">
            <v>84</v>
          </cell>
        </row>
        <row r="28">
          <cell r="P28">
            <v>5</v>
          </cell>
        </row>
        <row r="29">
          <cell r="P29">
            <v>139</v>
          </cell>
        </row>
        <row r="30">
          <cell r="P30">
            <v>8.6666666666666661</v>
          </cell>
        </row>
        <row r="31">
          <cell r="P31">
            <v>21.833333333333332</v>
          </cell>
        </row>
        <row r="32">
          <cell r="P32">
            <v>0.30299999999999999</v>
          </cell>
        </row>
        <row r="34">
          <cell r="P34">
            <v>3.4858333333333338</v>
          </cell>
        </row>
      </sheetData>
      <sheetData sheetId="7">
        <row r="7">
          <cell r="P7">
            <v>118</v>
          </cell>
        </row>
        <row r="9">
          <cell r="P9">
            <v>156</v>
          </cell>
        </row>
        <row r="10">
          <cell r="P10">
            <v>8.5299999999999994</v>
          </cell>
        </row>
        <row r="12">
          <cell r="P12">
            <v>10.8</v>
          </cell>
        </row>
        <row r="21">
          <cell r="P21">
            <v>1.97</v>
          </cell>
        </row>
        <row r="27">
          <cell r="P27">
            <v>72.333333333333329</v>
          </cell>
        </row>
        <row r="28">
          <cell r="P28">
            <v>6.666666666666667</v>
          </cell>
        </row>
        <row r="29">
          <cell r="P29">
            <v>132.33333333333334</v>
          </cell>
        </row>
        <row r="30">
          <cell r="P30">
            <v>8.98</v>
          </cell>
        </row>
        <row r="32">
          <cell r="P32">
            <v>0.16266666666666665</v>
          </cell>
        </row>
        <row r="34">
          <cell r="P34">
            <v>3.6691666666666669</v>
          </cell>
        </row>
      </sheetData>
      <sheetData sheetId="8">
        <row r="7">
          <cell r="P7">
            <v>115</v>
          </cell>
        </row>
        <row r="9">
          <cell r="P9">
            <v>143</v>
          </cell>
        </row>
        <row r="10">
          <cell r="P10">
            <v>8.51</v>
          </cell>
        </row>
        <row r="12">
          <cell r="P12">
            <v>11.7</v>
          </cell>
        </row>
        <row r="21">
          <cell r="P21">
            <v>2.5783333333333336</v>
          </cell>
        </row>
        <row r="27">
          <cell r="P27">
            <v>79.666666666666671</v>
          </cell>
        </row>
        <row r="28">
          <cell r="P28">
            <v>6.333333333333333</v>
          </cell>
        </row>
        <row r="29">
          <cell r="P29">
            <v>132</v>
          </cell>
        </row>
        <row r="30">
          <cell r="P30">
            <v>8.8983333333333317</v>
          </cell>
        </row>
        <row r="31">
          <cell r="P31">
            <v>22.166666666666668</v>
          </cell>
        </row>
        <row r="32">
          <cell r="P32">
            <v>0.18366666666666664</v>
          </cell>
        </row>
        <row r="34">
          <cell r="P34">
            <v>3.5150000000000001</v>
          </cell>
        </row>
      </sheetData>
      <sheetData sheetId="9">
        <row r="7">
          <cell r="P7">
            <v>110</v>
          </cell>
        </row>
        <row r="9">
          <cell r="P9">
            <v>140</v>
          </cell>
        </row>
        <row r="10">
          <cell r="P10">
            <v>8.57</v>
          </cell>
        </row>
        <row r="12">
          <cell r="P12">
            <v>13.5</v>
          </cell>
        </row>
        <row r="21">
          <cell r="P21">
            <v>2.6766666666666672</v>
          </cell>
        </row>
        <row r="27">
          <cell r="P27">
            <v>85.666666666666671</v>
          </cell>
        </row>
        <row r="28">
          <cell r="P28">
            <v>6</v>
          </cell>
        </row>
        <row r="29">
          <cell r="P29">
            <v>136.66666666666666</v>
          </cell>
        </row>
        <row r="30">
          <cell r="P30">
            <v>8.7200000000000006</v>
          </cell>
        </row>
        <row r="31">
          <cell r="P31">
            <v>21.166666666666668</v>
          </cell>
        </row>
        <row r="32">
          <cell r="P32">
            <v>0.1305</v>
          </cell>
        </row>
        <row r="34">
          <cell r="P34">
            <v>3.3581818181818188</v>
          </cell>
        </row>
      </sheetData>
      <sheetData sheetId="10">
        <row r="7">
          <cell r="P7">
            <v>117</v>
          </cell>
        </row>
        <row r="9">
          <cell r="P9">
            <v>152</v>
          </cell>
        </row>
        <row r="10">
          <cell r="P10">
            <v>8.41</v>
          </cell>
        </row>
        <row r="12">
          <cell r="P12">
            <v>13.9</v>
          </cell>
        </row>
        <row r="21">
          <cell r="P21">
            <v>2.8366666666666664</v>
          </cell>
        </row>
        <row r="27">
          <cell r="P27">
            <v>88.666666666666671</v>
          </cell>
        </row>
        <row r="28">
          <cell r="P28">
            <v>4</v>
          </cell>
        </row>
        <row r="29">
          <cell r="P29">
            <v>143.33333333333334</v>
          </cell>
        </row>
        <row r="30">
          <cell r="P30">
            <v>8.6616666666666671</v>
          </cell>
        </row>
        <row r="31">
          <cell r="P31">
            <v>21.5</v>
          </cell>
        </row>
        <row r="32">
          <cell r="P32">
            <v>0.12016666666666666</v>
          </cell>
        </row>
        <row r="34">
          <cell r="P34">
            <v>3.8016666666666672</v>
          </cell>
        </row>
      </sheetData>
      <sheetData sheetId="11">
        <row r="7">
          <cell r="P7">
            <v>120</v>
          </cell>
        </row>
        <row r="9">
          <cell r="P9">
            <v>154</v>
          </cell>
        </row>
        <row r="10">
          <cell r="P10">
            <v>8.11</v>
          </cell>
        </row>
        <row r="12">
          <cell r="P12">
            <v>14.4</v>
          </cell>
        </row>
        <row r="21">
          <cell r="P21">
            <v>2.9016666666666668</v>
          </cell>
        </row>
        <row r="27">
          <cell r="P27">
            <v>78</v>
          </cell>
        </row>
        <row r="28">
          <cell r="P28">
            <v>4.333333333333333</v>
          </cell>
        </row>
        <row r="29">
          <cell r="P29">
            <v>136.66666666666666</v>
          </cell>
        </row>
        <row r="30">
          <cell r="P30">
            <v>8.5866666666666678</v>
          </cell>
        </row>
        <row r="31">
          <cell r="P31">
            <v>21.333333333333332</v>
          </cell>
        </row>
        <row r="32">
          <cell r="P32">
            <v>9.7666666666666666E-2</v>
          </cell>
        </row>
        <row r="34">
          <cell r="P34">
            <v>3.6991666666666667</v>
          </cell>
        </row>
      </sheetData>
      <sheetData sheetId="12">
        <row r="7">
          <cell r="P7">
            <v>115</v>
          </cell>
        </row>
        <row r="9">
          <cell r="P9">
            <v>142</v>
          </cell>
        </row>
        <row r="10">
          <cell r="P10">
            <v>8.1300000000000008</v>
          </cell>
        </row>
        <row r="12">
          <cell r="P12">
            <v>14</v>
          </cell>
        </row>
        <row r="21">
          <cell r="P21">
            <v>2.5983333333333332</v>
          </cell>
        </row>
        <row r="27">
          <cell r="P27">
            <v>64.333333333333329</v>
          </cell>
        </row>
        <row r="28">
          <cell r="P28">
            <v>7.666666666666667</v>
          </cell>
        </row>
        <row r="29">
          <cell r="P29">
            <v>129.33333333333334</v>
          </cell>
        </row>
        <row r="30">
          <cell r="P30">
            <v>8.8233333333333341</v>
          </cell>
        </row>
        <row r="31">
          <cell r="P31">
            <v>21.833333333333332</v>
          </cell>
        </row>
        <row r="32">
          <cell r="P32">
            <v>0.10866666666666668</v>
          </cell>
        </row>
        <row r="34">
          <cell r="P34">
            <v>3.6424999999999996</v>
          </cell>
        </row>
      </sheetData>
      <sheetData sheetId="13">
        <row r="7">
          <cell r="P7">
            <v>125</v>
          </cell>
        </row>
        <row r="9">
          <cell r="P9">
            <v>145</v>
          </cell>
        </row>
        <row r="10">
          <cell r="P10">
            <v>8.31</v>
          </cell>
        </row>
        <row r="12">
          <cell r="P12">
            <v>12.6</v>
          </cell>
        </row>
        <row r="21">
          <cell r="P21">
            <v>2.4083333333333328</v>
          </cell>
        </row>
        <row r="27">
          <cell r="P27">
            <v>64.666666666666671</v>
          </cell>
        </row>
        <row r="28">
          <cell r="P28">
            <v>9</v>
          </cell>
        </row>
        <row r="29">
          <cell r="P29">
            <v>129.33333333333334</v>
          </cell>
        </row>
        <row r="30">
          <cell r="P30">
            <v>8.8516666666666666</v>
          </cell>
        </row>
        <row r="31">
          <cell r="P31">
            <v>21.666666666666668</v>
          </cell>
        </row>
        <row r="32">
          <cell r="P32">
            <v>0.10416666666666667</v>
          </cell>
        </row>
        <row r="34">
          <cell r="P34">
            <v>3.6933333333333338</v>
          </cell>
        </row>
      </sheetData>
      <sheetData sheetId="14">
        <row r="7">
          <cell r="P7">
            <v>113</v>
          </cell>
        </row>
        <row r="9">
          <cell r="P9">
            <v>142</v>
          </cell>
        </row>
        <row r="10">
          <cell r="P10">
            <v>8.31</v>
          </cell>
        </row>
        <row r="12">
          <cell r="P12">
            <v>10.6</v>
          </cell>
        </row>
        <row r="21">
          <cell r="P21">
            <v>2.5766666666666667</v>
          </cell>
        </row>
        <row r="27">
          <cell r="P27">
            <v>64.666666666666671</v>
          </cell>
        </row>
        <row r="28">
          <cell r="P28">
            <v>10</v>
          </cell>
        </row>
        <row r="29">
          <cell r="P29">
            <v>122.33333333333333</v>
          </cell>
        </row>
        <row r="30">
          <cell r="P30">
            <v>8.9599999999999991</v>
          </cell>
        </row>
        <row r="31">
          <cell r="P31">
            <v>22.166666666666668</v>
          </cell>
        </row>
        <row r="32">
          <cell r="P32">
            <v>0.1225</v>
          </cell>
        </row>
        <row r="34">
          <cell r="P34">
            <v>3.7683333333333331</v>
          </cell>
        </row>
      </sheetData>
      <sheetData sheetId="15">
        <row r="7">
          <cell r="P7">
            <v>114</v>
          </cell>
        </row>
        <row r="9">
          <cell r="P9">
            <v>143</v>
          </cell>
        </row>
        <row r="10">
          <cell r="P10">
            <v>8.39</v>
          </cell>
        </row>
        <row r="12">
          <cell r="P12">
            <v>12.4</v>
          </cell>
        </row>
        <row r="21">
          <cell r="P21">
            <v>2.6040000000000001</v>
          </cell>
        </row>
        <row r="27">
          <cell r="P27">
            <v>79.666666666666671</v>
          </cell>
        </row>
        <row r="28">
          <cell r="P28">
            <v>6.666666666666667</v>
          </cell>
        </row>
        <row r="29">
          <cell r="P29">
            <v>135</v>
          </cell>
        </row>
        <row r="30">
          <cell r="P30">
            <v>8.7833333333333332</v>
          </cell>
        </row>
        <row r="31">
          <cell r="P31">
            <v>22.166666666666668</v>
          </cell>
        </row>
        <row r="32">
          <cell r="P32">
            <v>9.3333333333333338E-2</v>
          </cell>
        </row>
        <row r="34">
          <cell r="P34">
            <v>3.5225000000000004</v>
          </cell>
        </row>
      </sheetData>
      <sheetData sheetId="16">
        <row r="7">
          <cell r="P7">
            <v>114</v>
          </cell>
        </row>
        <row r="9">
          <cell r="P9">
            <v>140</v>
          </cell>
        </row>
        <row r="10">
          <cell r="P10">
            <v>8.3000000000000007</v>
          </cell>
        </row>
        <row r="12">
          <cell r="P12">
            <v>13</v>
          </cell>
        </row>
        <row r="21">
          <cell r="P21">
            <v>2.4766666666666666</v>
          </cell>
        </row>
        <row r="27">
          <cell r="P27">
            <v>68.666666666666671</v>
          </cell>
        </row>
        <row r="28">
          <cell r="P28">
            <v>7.666666666666667</v>
          </cell>
        </row>
        <row r="29">
          <cell r="P29">
            <v>129.33333333333334</v>
          </cell>
        </row>
        <row r="30">
          <cell r="P30">
            <v>8.9016666666666655</v>
          </cell>
        </row>
        <row r="31">
          <cell r="P31">
            <v>21.5</v>
          </cell>
        </row>
        <row r="32">
          <cell r="P32">
            <v>0.10333333333333333</v>
          </cell>
        </row>
        <row r="34">
          <cell r="P34">
            <v>3.6458333333333326</v>
          </cell>
        </row>
      </sheetData>
      <sheetData sheetId="17">
        <row r="7">
          <cell r="P7">
            <v>113</v>
          </cell>
        </row>
        <row r="9">
          <cell r="P9">
            <v>141</v>
          </cell>
        </row>
        <row r="10">
          <cell r="P10">
            <v>8.5</v>
          </cell>
        </row>
        <row r="12">
          <cell r="P12">
            <v>12.9</v>
          </cell>
        </row>
        <row r="21">
          <cell r="P21">
            <v>2.25</v>
          </cell>
        </row>
        <row r="27">
          <cell r="P27">
            <v>69</v>
          </cell>
        </row>
        <row r="28">
          <cell r="P28">
            <v>4.666666666666667</v>
          </cell>
        </row>
        <row r="29">
          <cell r="P29">
            <v>126.33333333333333</v>
          </cell>
        </row>
        <row r="30">
          <cell r="P30">
            <v>8.9216666666666651</v>
          </cell>
        </row>
        <row r="31">
          <cell r="P31">
            <v>21.666666666666668</v>
          </cell>
        </row>
        <row r="32">
          <cell r="P32">
            <v>0.10399999999999998</v>
          </cell>
        </row>
        <row r="34">
          <cell r="P34">
            <v>3.4908333333333332</v>
          </cell>
        </row>
      </sheetData>
      <sheetData sheetId="18">
        <row r="7">
          <cell r="P7">
            <v>125</v>
          </cell>
        </row>
        <row r="9">
          <cell r="P9">
            <v>140</v>
          </cell>
        </row>
        <row r="10">
          <cell r="P10">
            <v>8.4700000000000006</v>
          </cell>
        </row>
        <row r="12">
          <cell r="P12">
            <v>8.65</v>
          </cell>
        </row>
        <row r="21">
          <cell r="P21">
            <v>2.3683333333333332</v>
          </cell>
        </row>
        <row r="27">
          <cell r="P27">
            <v>79.333333333333329</v>
          </cell>
        </row>
        <row r="28">
          <cell r="P28">
            <v>4</v>
          </cell>
        </row>
        <row r="29">
          <cell r="P29">
            <v>137.66666666666666</v>
          </cell>
        </row>
        <row r="30">
          <cell r="P30">
            <v>8.8133333333333344</v>
          </cell>
        </row>
        <row r="31">
          <cell r="P31">
            <v>21.833333333333332</v>
          </cell>
        </row>
        <row r="32">
          <cell r="P32">
            <v>9.3333333333333324E-2</v>
          </cell>
        </row>
        <row r="34">
          <cell r="P34">
            <v>3.7483333333333335</v>
          </cell>
        </row>
      </sheetData>
      <sheetData sheetId="19">
        <row r="7">
          <cell r="P7">
            <v>111</v>
          </cell>
        </row>
        <row r="9">
          <cell r="P9">
            <v>137</v>
          </cell>
        </row>
        <row r="10">
          <cell r="P10">
            <v>8.36</v>
          </cell>
        </row>
        <row r="12">
          <cell r="P12">
            <v>9.86</v>
          </cell>
        </row>
        <row r="21">
          <cell r="P21">
            <v>2.4833333333333329</v>
          </cell>
        </row>
        <row r="27">
          <cell r="P27">
            <v>81.666666666666671</v>
          </cell>
        </row>
        <row r="28">
          <cell r="P28">
            <v>7.666666666666667</v>
          </cell>
        </row>
        <row r="29">
          <cell r="P29">
            <v>140.33333333333334</v>
          </cell>
        </row>
        <row r="30">
          <cell r="P30">
            <v>8.8849999999999998</v>
          </cell>
        </row>
        <row r="31">
          <cell r="P31">
            <v>22.166666666666668</v>
          </cell>
        </row>
        <row r="32">
          <cell r="P32">
            <v>0.11333333333333334</v>
          </cell>
        </row>
        <row r="34">
          <cell r="P34">
            <v>3.8183333333333334</v>
          </cell>
        </row>
      </sheetData>
      <sheetData sheetId="20">
        <row r="7">
          <cell r="P7">
            <v>111</v>
          </cell>
        </row>
        <row r="9">
          <cell r="P9">
            <v>137</v>
          </cell>
        </row>
        <row r="10">
          <cell r="P10">
            <v>8.24</v>
          </cell>
        </row>
        <row r="21">
          <cell r="P21">
            <v>2.1339999999999999</v>
          </cell>
        </row>
        <row r="27">
          <cell r="P27">
            <v>81</v>
          </cell>
        </row>
        <row r="28">
          <cell r="P28">
            <v>5.666666666666667</v>
          </cell>
        </row>
        <row r="29">
          <cell r="P29">
            <v>144.66666666666666</v>
          </cell>
        </row>
        <row r="30">
          <cell r="P30">
            <v>8.8183333333333334</v>
          </cell>
        </row>
        <row r="31">
          <cell r="P31">
            <v>22.333333333333332</v>
          </cell>
        </row>
        <row r="32">
          <cell r="P32">
            <v>0.13966666666666669</v>
          </cell>
        </row>
        <row r="34">
          <cell r="P34">
            <v>3.5591666666666675</v>
          </cell>
        </row>
      </sheetData>
      <sheetData sheetId="21">
        <row r="7">
          <cell r="P7">
            <v>112</v>
          </cell>
        </row>
        <row r="9">
          <cell r="P9">
            <v>140</v>
          </cell>
        </row>
        <row r="10">
          <cell r="P10">
            <v>8.39</v>
          </cell>
        </row>
        <row r="12">
          <cell r="P12">
            <v>8.39</v>
          </cell>
        </row>
        <row r="21">
          <cell r="P21">
            <v>2.3033333333333332</v>
          </cell>
        </row>
        <row r="27">
          <cell r="P27">
            <v>84.333333333333329</v>
          </cell>
        </row>
        <row r="28">
          <cell r="P28">
            <v>7.666666666666667</v>
          </cell>
        </row>
        <row r="29">
          <cell r="P29">
            <v>136.33333333333334</v>
          </cell>
        </row>
        <row r="30">
          <cell r="P30">
            <v>8.9016666666666655</v>
          </cell>
        </row>
        <row r="31">
          <cell r="P31">
            <v>21.833333333333332</v>
          </cell>
        </row>
        <row r="32">
          <cell r="P32">
            <v>0.13800000000000001</v>
          </cell>
        </row>
        <row r="34">
          <cell r="P34">
            <v>3.4258333333333333</v>
          </cell>
        </row>
      </sheetData>
      <sheetData sheetId="22">
        <row r="7">
          <cell r="P7">
            <v>118</v>
          </cell>
        </row>
        <row r="9">
          <cell r="P9">
            <v>142</v>
          </cell>
        </row>
        <row r="10">
          <cell r="P10">
            <v>8.2899999999999991</v>
          </cell>
        </row>
        <row r="12">
          <cell r="P12">
            <v>10.5</v>
          </cell>
        </row>
        <row r="21">
          <cell r="P21">
            <v>2.37</v>
          </cell>
        </row>
        <row r="27">
          <cell r="P27">
            <v>73.333333333333329</v>
          </cell>
        </row>
        <row r="28">
          <cell r="P28">
            <v>5</v>
          </cell>
        </row>
        <row r="29">
          <cell r="P29">
            <v>130.33333333333334</v>
          </cell>
        </row>
        <row r="30">
          <cell r="P30">
            <v>8.8949999999999996</v>
          </cell>
        </row>
        <row r="31">
          <cell r="P31">
            <v>23</v>
          </cell>
        </row>
        <row r="32">
          <cell r="P32">
            <v>0.11883333333333333</v>
          </cell>
        </row>
        <row r="34">
          <cell r="P34">
            <v>3.5358333333333332</v>
          </cell>
        </row>
      </sheetData>
      <sheetData sheetId="23">
        <row r="7">
          <cell r="P7">
            <v>118</v>
          </cell>
        </row>
        <row r="9">
          <cell r="P9">
            <v>138</v>
          </cell>
        </row>
        <row r="10">
          <cell r="P10">
            <v>8.34</v>
          </cell>
        </row>
        <row r="12">
          <cell r="P12">
            <v>8.94</v>
          </cell>
        </row>
        <row r="21">
          <cell r="P21">
            <v>2.0266666666666668</v>
          </cell>
        </row>
        <row r="27">
          <cell r="P27">
            <v>76.666666666666671</v>
          </cell>
        </row>
        <row r="28">
          <cell r="P28">
            <v>6.666666666666667</v>
          </cell>
        </row>
        <row r="29">
          <cell r="P29">
            <v>142</v>
          </cell>
        </row>
        <row r="30">
          <cell r="P30">
            <v>8.8466666666666676</v>
          </cell>
        </row>
        <row r="31">
          <cell r="P31">
            <v>22.833333333333332</v>
          </cell>
        </row>
        <row r="32">
          <cell r="P32">
            <v>0.12466666666666666</v>
          </cell>
        </row>
        <row r="34">
          <cell r="P34">
            <v>3.5516666666666672</v>
          </cell>
        </row>
      </sheetData>
      <sheetData sheetId="24">
        <row r="7">
          <cell r="P7">
            <v>114</v>
          </cell>
        </row>
        <row r="9">
          <cell r="P9">
            <v>145</v>
          </cell>
        </row>
        <row r="10">
          <cell r="P10">
            <v>8.32</v>
          </cell>
        </row>
        <row r="12">
          <cell r="P12">
            <v>9.58</v>
          </cell>
        </row>
        <row r="21">
          <cell r="P21">
            <v>1.8616666666666666</v>
          </cell>
        </row>
        <row r="27">
          <cell r="P27">
            <v>77.666666666666671</v>
          </cell>
        </row>
        <row r="28">
          <cell r="P28">
            <v>3.6666666666666665</v>
          </cell>
        </row>
        <row r="29">
          <cell r="P29">
            <v>134</v>
          </cell>
        </row>
        <row r="30">
          <cell r="P30">
            <v>8.8733333333333331</v>
          </cell>
        </row>
        <row r="31">
          <cell r="P31">
            <v>22.666666666666668</v>
          </cell>
        </row>
        <row r="32">
          <cell r="P32">
            <v>9.5166666666666663E-2</v>
          </cell>
        </row>
        <row r="34">
          <cell r="P34">
            <v>3.4350000000000005</v>
          </cell>
        </row>
      </sheetData>
      <sheetData sheetId="25">
        <row r="7">
          <cell r="P7">
            <v>110</v>
          </cell>
        </row>
        <row r="9">
          <cell r="P9">
            <v>132</v>
          </cell>
        </row>
        <row r="10">
          <cell r="P10">
            <v>8.49</v>
          </cell>
        </row>
        <row r="12">
          <cell r="P12">
            <v>9.99</v>
          </cell>
        </row>
        <row r="21">
          <cell r="P21">
            <v>1.8740000000000001</v>
          </cell>
        </row>
        <row r="27">
          <cell r="P27">
            <v>71.333333333333329</v>
          </cell>
        </row>
        <row r="28">
          <cell r="P28">
            <v>5.666666666666667</v>
          </cell>
        </row>
        <row r="29">
          <cell r="P29">
            <v>127.66666666666667</v>
          </cell>
        </row>
        <row r="30">
          <cell r="P30">
            <v>8.9533333333333331</v>
          </cell>
        </row>
        <row r="31">
          <cell r="P31">
            <v>22.666666666666668</v>
          </cell>
        </row>
        <row r="32">
          <cell r="P32">
            <v>0.11133333333333333</v>
          </cell>
        </row>
        <row r="34">
          <cell r="P34">
            <v>3.4241666666666664</v>
          </cell>
        </row>
      </sheetData>
      <sheetData sheetId="26">
        <row r="7">
          <cell r="P7">
            <v>109</v>
          </cell>
        </row>
        <row r="9">
          <cell r="P9">
            <v>149</v>
          </cell>
        </row>
        <row r="10">
          <cell r="P10">
            <v>8.57</v>
          </cell>
        </row>
        <row r="12">
          <cell r="P12">
            <v>10</v>
          </cell>
        </row>
        <row r="21">
          <cell r="P21">
            <v>2.6599999999999997</v>
          </cell>
        </row>
        <row r="27">
          <cell r="P27">
            <v>78</v>
          </cell>
        </row>
        <row r="28">
          <cell r="P28">
            <v>6</v>
          </cell>
        </row>
        <row r="29">
          <cell r="P29">
            <v>103.66666666666667</v>
          </cell>
        </row>
        <row r="30">
          <cell r="P30">
            <v>8.9633333333333329</v>
          </cell>
        </row>
        <row r="31">
          <cell r="P31">
            <v>23</v>
          </cell>
        </row>
        <row r="32">
          <cell r="P32">
            <v>0.13083333333333333</v>
          </cell>
        </row>
        <row r="34">
          <cell r="P34">
            <v>3.831666666666667</v>
          </cell>
        </row>
      </sheetData>
      <sheetData sheetId="27">
        <row r="7">
          <cell r="P7">
            <v>110</v>
          </cell>
        </row>
        <row r="9">
          <cell r="P9">
            <v>134</v>
          </cell>
        </row>
        <row r="10">
          <cell r="P10">
            <v>8.4700000000000006</v>
          </cell>
        </row>
        <row r="12">
          <cell r="P12">
            <v>8.74</v>
          </cell>
        </row>
        <row r="21">
          <cell r="P21">
            <v>2.3660000000000001</v>
          </cell>
        </row>
        <row r="27">
          <cell r="P27">
            <v>76.666666666666671</v>
          </cell>
        </row>
        <row r="28">
          <cell r="P28">
            <v>6.333333333333333</v>
          </cell>
        </row>
        <row r="29">
          <cell r="P29">
            <v>138.66666666666666</v>
          </cell>
        </row>
        <row r="30">
          <cell r="P30">
            <v>8.9583333333333339</v>
          </cell>
        </row>
        <row r="31">
          <cell r="P31">
            <v>22.333333333333332</v>
          </cell>
        </row>
        <row r="32">
          <cell r="P32">
            <v>0.14283333333333334</v>
          </cell>
        </row>
        <row r="34">
          <cell r="P34">
            <v>3.5341666666666676</v>
          </cell>
        </row>
      </sheetData>
      <sheetData sheetId="28">
        <row r="7">
          <cell r="P7">
            <v>108</v>
          </cell>
        </row>
        <row r="9">
          <cell r="P9">
            <v>135</v>
          </cell>
        </row>
        <row r="10">
          <cell r="P10">
            <v>8.67</v>
          </cell>
        </row>
        <row r="12">
          <cell r="P12">
            <v>4.5</v>
          </cell>
        </row>
        <row r="21">
          <cell r="P21">
            <v>2.0283333333333329</v>
          </cell>
        </row>
        <row r="27">
          <cell r="P27">
            <v>78</v>
          </cell>
        </row>
        <row r="28">
          <cell r="P28">
            <v>6</v>
          </cell>
        </row>
        <row r="29">
          <cell r="P29">
            <v>130.33333333333334</v>
          </cell>
        </row>
        <row r="30">
          <cell r="P30">
            <v>8.8033333333333328</v>
          </cell>
        </row>
        <row r="31">
          <cell r="P31">
            <v>23.166666666666668</v>
          </cell>
        </row>
        <row r="32">
          <cell r="P32">
            <v>0.161</v>
          </cell>
        </row>
        <row r="34">
          <cell r="P34">
            <v>3.4916666666666667</v>
          </cell>
        </row>
      </sheetData>
      <sheetData sheetId="29">
        <row r="7">
          <cell r="P7">
            <v>104</v>
          </cell>
        </row>
        <row r="9">
          <cell r="P9">
            <v>135</v>
          </cell>
        </row>
        <row r="10">
          <cell r="P10">
            <v>8.57</v>
          </cell>
        </row>
        <row r="12">
          <cell r="P12">
            <v>6.7</v>
          </cell>
        </row>
        <row r="21">
          <cell r="P21">
            <v>2.5350000000000001</v>
          </cell>
        </row>
        <row r="27">
          <cell r="P27">
            <v>78.333333333333329</v>
          </cell>
        </row>
        <row r="28">
          <cell r="P28">
            <v>8</v>
          </cell>
        </row>
        <row r="29">
          <cell r="P29">
            <v>134.66666666666666</v>
          </cell>
        </row>
        <row r="30">
          <cell r="P30">
            <v>8.7216666666666658</v>
          </cell>
        </row>
        <row r="31">
          <cell r="P31">
            <v>23.333333333333332</v>
          </cell>
        </row>
        <row r="32">
          <cell r="P32">
            <v>0.13350000000000001</v>
          </cell>
        </row>
        <row r="34">
          <cell r="P34">
            <v>3.6666666666666665</v>
          </cell>
        </row>
      </sheetData>
      <sheetData sheetId="30">
        <row r="7">
          <cell r="P7">
            <v>106</v>
          </cell>
        </row>
        <row r="9">
          <cell r="P9">
            <v>131</v>
          </cell>
        </row>
        <row r="10">
          <cell r="P10">
            <v>8.34</v>
          </cell>
        </row>
        <row r="12">
          <cell r="P12">
            <v>6.71</v>
          </cell>
        </row>
        <row r="21">
          <cell r="P21">
            <v>2.1333333333333333</v>
          </cell>
        </row>
        <row r="27">
          <cell r="P27">
            <v>61.666666666666664</v>
          </cell>
        </row>
        <row r="28">
          <cell r="P28">
            <v>6</v>
          </cell>
        </row>
        <row r="29">
          <cell r="P29">
            <v>119.33333333333333</v>
          </cell>
        </row>
        <row r="30">
          <cell r="P30">
            <v>8.9049999999999994</v>
          </cell>
        </row>
        <row r="31">
          <cell r="P31">
            <v>23.166666666666668</v>
          </cell>
        </row>
        <row r="32">
          <cell r="P32">
            <v>0.13966666666666666</v>
          </cell>
        </row>
        <row r="34">
          <cell r="P34">
            <v>3.6958333333333342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hemical 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4" topLeftCell="B11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4" t="s">
        <v>26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20" x14ac:dyDescent="0.2">
      <c r="A2" s="355" t="s">
        <v>25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8" customHeight="1" thickBot="1" x14ac:dyDescent="0.3">
      <c r="A3" s="346"/>
      <c r="B3" s="346"/>
      <c r="C3" s="141"/>
      <c r="K3" s="158"/>
      <c r="M3" s="158"/>
      <c r="N3" s="352" t="s">
        <v>122</v>
      </c>
      <c r="O3" s="353"/>
      <c r="P3" s="353"/>
      <c r="Q3" s="313"/>
      <c r="R3" s="350"/>
      <c r="S3" s="350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17535.32</v>
      </c>
      <c r="C5" s="8"/>
      <c r="D5" s="5">
        <v>4223689</v>
      </c>
      <c r="E5" s="8"/>
      <c r="F5" s="227">
        <v>36.590800000000002</v>
      </c>
      <c r="G5" s="8"/>
      <c r="H5" s="7">
        <v>34200</v>
      </c>
      <c r="I5" s="8"/>
      <c r="J5" s="7">
        <v>5345935</v>
      </c>
      <c r="K5" s="8"/>
      <c r="L5" s="8">
        <v>8.9428999999999998</v>
      </c>
      <c r="M5" s="8"/>
      <c r="N5" s="278"/>
      <c r="O5" s="279"/>
      <c r="P5" s="280"/>
      <c r="Q5" s="278">
        <v>4514.8900000000003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17541.61</v>
      </c>
      <c r="C6" s="6">
        <f>IF(ISBLANK(Pumpage!B6),"",(B6-B5))</f>
        <v>6.2900000000008731</v>
      </c>
      <c r="D6" s="276">
        <f>'[1]1'!$J$32</f>
        <v>4374711</v>
      </c>
      <c r="E6" s="6">
        <f t="shared" ref="E6:E36" si="0">IF(ISBLANK(D6),"",(D6-D5)/1000000)</f>
        <v>0.15102199999999999</v>
      </c>
      <c r="F6" s="277">
        <f>'[1]1'!$J$33</f>
        <v>36.590899999999998</v>
      </c>
      <c r="G6" s="6">
        <f t="shared" ref="G6:G19" si="1">IF(ISBLANK(F6),"",(F6-F5))</f>
        <v>9.9999999996214228E-5</v>
      </c>
      <c r="H6" s="276">
        <f>'[1]1'!$J$35</f>
        <v>34283</v>
      </c>
      <c r="I6" s="6">
        <f t="shared" ref="I6:I36" si="2">IF(ISBLANK(H6),"",(H6-H5)*1000/1000000)</f>
        <v>8.3000000000000004E-2</v>
      </c>
      <c r="J6" s="276">
        <f>'[1]1'!$J$29</f>
        <v>5445470</v>
      </c>
      <c r="K6" s="6">
        <f t="shared" ref="K6:K36" si="3">IF(ISBLANK(J6),"",(J6-J5)/1000000)</f>
        <v>9.9534999999999998E-2</v>
      </c>
      <c r="L6" s="275">
        <f>'[1]1'!$J$31</f>
        <v>15.1126</v>
      </c>
      <c r="M6" s="6">
        <f t="shared" ref="M6:M36" si="4">IF(ISBLANK(L6),"",(L6-L5))</f>
        <v>6.1697000000000006</v>
      </c>
      <c r="N6" s="282">
        <v>733.9</v>
      </c>
      <c r="O6" s="283">
        <v>26637</v>
      </c>
      <c r="P6" s="331">
        <v>537.96</v>
      </c>
      <c r="Q6" s="331">
        <f>'[1]1'!$J$30</f>
        <v>4516.8900000000003</v>
      </c>
      <c r="R6" s="319">
        <f t="shared" ref="R6:R36" si="5">IF(ISBLANK(Q6),"",(Q6-Q5))</f>
        <v>2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17547.580000000002</v>
      </c>
      <c r="C7" s="6">
        <f t="shared" ref="C7:C36" si="6">IF(ISBLANK(B7),"",(B7-B6))</f>
        <v>5.9700000000011642</v>
      </c>
      <c r="D7" s="276">
        <f>'[1]2'!$J$32</f>
        <v>4623808</v>
      </c>
      <c r="E7" s="6">
        <f t="shared" si="0"/>
        <v>0.24909700000000001</v>
      </c>
      <c r="F7" s="277">
        <f>'[1]2'!$J$33</f>
        <v>36.6342</v>
      </c>
      <c r="G7" s="6">
        <f t="shared" si="1"/>
        <v>4.3300000000002115E-2</v>
      </c>
      <c r="H7" s="276">
        <f>'[1]2'!$J$35</f>
        <v>34595</v>
      </c>
      <c r="I7" s="6">
        <f t="shared" si="2"/>
        <v>0.312</v>
      </c>
      <c r="J7" s="276">
        <f>'[1]2'!$J$29</f>
        <v>5542181</v>
      </c>
      <c r="K7" s="6">
        <f t="shared" si="3"/>
        <v>9.6711000000000005E-2</v>
      </c>
      <c r="L7" s="275">
        <f>'[1]2'!$J$31</f>
        <v>21.016500000000001</v>
      </c>
      <c r="M7" s="6">
        <f t="shared" si="4"/>
        <v>5.9039000000000001</v>
      </c>
      <c r="N7" s="282">
        <v>733.85</v>
      </c>
      <c r="O7" s="283">
        <v>26558</v>
      </c>
      <c r="P7" s="331">
        <v>537.87</v>
      </c>
      <c r="Q7" s="331">
        <f>'[1]2'!$J$30</f>
        <v>4520.62</v>
      </c>
      <c r="R7" s="319">
        <f t="shared" si="5"/>
        <v>3.7299999999995634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17552.89</v>
      </c>
      <c r="C8" s="6">
        <f t="shared" si="6"/>
        <v>5.3099999999976717</v>
      </c>
      <c r="D8" s="276">
        <f>'[1]3'!$J$32</f>
        <v>4774060</v>
      </c>
      <c r="E8" s="6">
        <f t="shared" si="0"/>
        <v>0.150252</v>
      </c>
      <c r="F8" s="277">
        <f>'[1]3'!$J$33</f>
        <v>36.696199999999997</v>
      </c>
      <c r="G8" s="6">
        <f t="shared" si="1"/>
        <v>6.1999999999997613E-2</v>
      </c>
      <c r="H8" s="276">
        <f>'[1]3'!$J$35</f>
        <v>34595</v>
      </c>
      <c r="I8" s="6">
        <f t="shared" si="2"/>
        <v>0</v>
      </c>
      <c r="J8" s="276">
        <f>'[1]3'!$J$29</f>
        <v>5638560</v>
      </c>
      <c r="K8" s="6">
        <f t="shared" si="3"/>
        <v>9.6379000000000006E-2</v>
      </c>
      <c r="L8" s="275">
        <f>'[1]3'!$J$31</f>
        <v>26.5138</v>
      </c>
      <c r="M8" s="6">
        <f t="shared" si="4"/>
        <v>5.4972999999999992</v>
      </c>
      <c r="N8" s="282">
        <v>733.81</v>
      </c>
      <c r="O8" s="283">
        <v>26511</v>
      </c>
      <c r="P8" s="331">
        <v>537.80999999999995</v>
      </c>
      <c r="Q8" s="331">
        <f>'[1]3'!$J$30</f>
        <v>4524.34</v>
      </c>
      <c r="R8" s="319">
        <f t="shared" si="5"/>
        <v>3.7200000000002547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17558.88</v>
      </c>
      <c r="C9" s="6">
        <f t="shared" si="6"/>
        <v>5.9900000000016007</v>
      </c>
      <c r="D9" s="276">
        <f>'[1]4'!$J$32</f>
        <v>4786990</v>
      </c>
      <c r="E9" s="6">
        <f t="shared" si="0"/>
        <v>1.2930000000000001E-2</v>
      </c>
      <c r="F9" s="277">
        <f>'[1]4'!$J$33</f>
        <v>36.696300000000001</v>
      </c>
      <c r="G9" s="6">
        <f t="shared" si="1"/>
        <v>1.0000000000331966E-4</v>
      </c>
      <c r="H9" s="276">
        <f>'[1]4'!$J$35</f>
        <v>34595</v>
      </c>
      <c r="I9" s="6">
        <f t="shared" si="2"/>
        <v>0</v>
      </c>
      <c r="J9" s="276">
        <f>'[1]4'!$J$29</f>
        <v>5739072</v>
      </c>
      <c r="K9" s="6">
        <f t="shared" si="3"/>
        <v>0.100512</v>
      </c>
      <c r="L9" s="275">
        <f>'[1]4'!$J$31</f>
        <v>32.617899999999999</v>
      </c>
      <c r="M9" s="6">
        <f t="shared" si="4"/>
        <v>6.104099999999999</v>
      </c>
      <c r="N9" s="282">
        <v>733.79</v>
      </c>
      <c r="O9" s="283">
        <v>26464</v>
      </c>
      <c r="P9" s="331">
        <v>537.73</v>
      </c>
      <c r="Q9" s="331">
        <f>'[1]4'!$J$30</f>
        <v>4528.1000000000004</v>
      </c>
      <c r="R9" s="319">
        <f t="shared" si="5"/>
        <v>3.7600000000002183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17565.02</v>
      </c>
      <c r="C10" s="6">
        <f t="shared" si="6"/>
        <v>6.1399999999994179</v>
      </c>
      <c r="D10" s="276">
        <f>'[1]5'!$J$32</f>
        <v>4876033</v>
      </c>
      <c r="E10" s="6">
        <f t="shared" si="0"/>
        <v>8.9042999999999997E-2</v>
      </c>
      <c r="F10" s="277">
        <f>'[1]5'!$J$33</f>
        <v>36.696399999999997</v>
      </c>
      <c r="G10" s="6">
        <f t="shared" si="1"/>
        <v>9.9999999996214228E-5</v>
      </c>
      <c r="H10" s="276">
        <f>'[1]5'!$J$35</f>
        <v>34668</v>
      </c>
      <c r="I10" s="6">
        <f t="shared" si="2"/>
        <v>7.2999999999999995E-2</v>
      </c>
      <c r="J10" s="276">
        <f>'[1]5'!$J$29</f>
        <v>5839975</v>
      </c>
      <c r="K10" s="6">
        <f t="shared" si="3"/>
        <v>0.10090300000000001</v>
      </c>
      <c r="L10" s="275">
        <f>'[1]5'!$J$31</f>
        <v>38.719499999999996</v>
      </c>
      <c r="M10" s="6">
        <f t="shared" si="4"/>
        <v>6.1015999999999977</v>
      </c>
      <c r="N10" s="282">
        <v>733.77</v>
      </c>
      <c r="O10" s="283">
        <v>26432</v>
      </c>
      <c r="P10" s="331">
        <v>537.70000000000005</v>
      </c>
      <c r="Q10" s="331">
        <f>'[1]5'!$J$30</f>
        <v>4531.91</v>
      </c>
      <c r="R10" s="319">
        <f t="shared" si="5"/>
        <v>3.8099999999994907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17570.900000000001</v>
      </c>
      <c r="C11" s="6">
        <f t="shared" si="6"/>
        <v>5.8800000000010186</v>
      </c>
      <c r="D11" s="276">
        <f>'[1]6'!$J$32</f>
        <v>4876033</v>
      </c>
      <c r="E11" s="6">
        <f>IF(ISBLANK(D11),"",(D11-D10)/1000000)</f>
        <v>0</v>
      </c>
      <c r="F11" s="277">
        <f>'[1]6'!$J$33</f>
        <v>36.696399999999997</v>
      </c>
      <c r="G11" s="6">
        <f t="shared" si="1"/>
        <v>0</v>
      </c>
      <c r="H11" s="276">
        <f>'[1]6'!$J$35</f>
        <v>34770</v>
      </c>
      <c r="I11" s="6">
        <f t="shared" si="2"/>
        <v>0.10199999999999999</v>
      </c>
      <c r="J11" s="276">
        <f>'[1]6'!$J$29</f>
        <v>5938200</v>
      </c>
      <c r="K11" s="6">
        <f t="shared" si="3"/>
        <v>9.8225000000000007E-2</v>
      </c>
      <c r="L11" s="275">
        <f>'[1]6'!$J$31</f>
        <v>44.637700000000002</v>
      </c>
      <c r="M11" s="6">
        <f t="shared" si="4"/>
        <v>5.9182000000000059</v>
      </c>
      <c r="N11" s="282">
        <v>733.73</v>
      </c>
      <c r="O11" s="283">
        <v>26369</v>
      </c>
      <c r="P11" s="331">
        <v>537.61</v>
      </c>
      <c r="Q11" s="331">
        <f>'[1]6'!$J$30</f>
        <v>4535.6000000000004</v>
      </c>
      <c r="R11" s="319">
        <f t="shared" si="5"/>
        <v>3.6900000000005093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17577.080000000002</v>
      </c>
      <c r="C12" s="6">
        <f>IF(ISBLANK(B12),"",(B12-B11))</f>
        <v>6.180000000000291</v>
      </c>
      <c r="D12" s="276">
        <f>'[1]7'!$J$32</f>
        <v>5130032</v>
      </c>
      <c r="E12" s="6">
        <f t="shared" si="0"/>
        <v>0.25399899999999997</v>
      </c>
      <c r="F12" s="277">
        <f>'[1]7'!$J$33</f>
        <v>36.6965</v>
      </c>
      <c r="G12" s="6">
        <f t="shared" si="1"/>
        <v>1.0000000000331966E-4</v>
      </c>
      <c r="H12" s="276">
        <f>'[1]7'!$J$35</f>
        <v>34898</v>
      </c>
      <c r="I12" s="6">
        <f t="shared" si="2"/>
        <v>0.128</v>
      </c>
      <c r="J12" s="276">
        <f>'[1]7'!$J$29</f>
        <v>6038058</v>
      </c>
      <c r="K12" s="6">
        <f t="shared" si="3"/>
        <v>9.9858000000000002E-2</v>
      </c>
      <c r="L12" s="275">
        <f>'[1]7'!$J$31</f>
        <v>50.735700000000001</v>
      </c>
      <c r="M12" s="6">
        <f t="shared" si="4"/>
        <v>6.097999999999999</v>
      </c>
      <c r="N12" s="282">
        <v>733.7</v>
      </c>
      <c r="O12" s="283">
        <v>26322</v>
      </c>
      <c r="P12" s="331">
        <v>537.55999999999995</v>
      </c>
      <c r="Q12" s="331">
        <f>'[1]7'!$J$30</f>
        <v>4539.41</v>
      </c>
      <c r="R12" s="319">
        <f t="shared" si="5"/>
        <v>3.8099999999994907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17582.02</v>
      </c>
      <c r="C13" s="6">
        <f t="shared" si="6"/>
        <v>4.9399999999986903</v>
      </c>
      <c r="D13" s="276">
        <f>'[1]8'!$J$32</f>
        <v>5379889</v>
      </c>
      <c r="E13" s="6">
        <f t="shared" si="0"/>
        <v>0.249857</v>
      </c>
      <c r="F13" s="277">
        <f>'[1]8'!$J$33</f>
        <v>36.7789</v>
      </c>
      <c r="G13" s="6">
        <f t="shared" si="1"/>
        <v>8.2399999999999807E-2</v>
      </c>
      <c r="H13" s="276">
        <f>'[1]8'!$J$35</f>
        <v>35119</v>
      </c>
      <c r="I13" s="6">
        <f t="shared" si="2"/>
        <v>0.221</v>
      </c>
      <c r="J13" s="276">
        <f>'[1]8'!$J$29</f>
        <v>6135551</v>
      </c>
      <c r="K13" s="6">
        <f t="shared" si="3"/>
        <v>9.7492999999999996E-2</v>
      </c>
      <c r="L13" s="275">
        <f>'[1]8'!$J$31</f>
        <v>56.036999999999999</v>
      </c>
      <c r="M13" s="6">
        <f t="shared" si="4"/>
        <v>5.3012999999999977</v>
      </c>
      <c r="N13" s="282">
        <v>733.68</v>
      </c>
      <c r="O13" s="283">
        <v>26291</v>
      </c>
      <c r="P13" s="331">
        <v>537.54999999999995</v>
      </c>
      <c r="Q13" s="331">
        <f>'[1]8'!$J$30</f>
        <v>4543.18</v>
      </c>
      <c r="R13" s="319">
        <f t="shared" si="5"/>
        <v>3.7700000000004366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17586.98</v>
      </c>
      <c r="C14" s="6">
        <f t="shared" si="6"/>
        <v>4.9599999999991269</v>
      </c>
      <c r="D14" s="276">
        <f>'[1]9'!$J$32</f>
        <v>5463314</v>
      </c>
      <c r="E14" s="6">
        <f t="shared" si="0"/>
        <v>8.3424999999999999E-2</v>
      </c>
      <c r="F14" s="277">
        <f>'[1]9'!$J$33</f>
        <v>36.779000000000003</v>
      </c>
      <c r="G14" s="6">
        <f t="shared" si="1"/>
        <v>1.0000000000331966E-4</v>
      </c>
      <c r="H14" s="276">
        <f>'[1]9'!$J$35</f>
        <v>35119</v>
      </c>
      <c r="I14" s="6">
        <f t="shared" si="2"/>
        <v>0</v>
      </c>
      <c r="J14" s="276">
        <f>'[1]9'!$J$29</f>
        <v>6229141</v>
      </c>
      <c r="K14" s="6">
        <f t="shared" si="3"/>
        <v>9.3590000000000007E-2</v>
      </c>
      <c r="L14" s="275">
        <f>'[1]9'!$J$31</f>
        <v>61.312199999999997</v>
      </c>
      <c r="M14" s="6">
        <f t="shared" si="4"/>
        <v>5.2751999999999981</v>
      </c>
      <c r="N14" s="282">
        <v>733.66</v>
      </c>
      <c r="O14" s="283">
        <v>26259</v>
      </c>
      <c r="P14" s="331">
        <v>537.51</v>
      </c>
      <c r="Q14" s="331">
        <f>'[1]9'!$J$30</f>
        <v>4546.8900000000003</v>
      </c>
      <c r="R14" s="319">
        <f t="shared" si="5"/>
        <v>3.7100000000000364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17592.13</v>
      </c>
      <c r="C15" s="6">
        <f>IF(ISBLANK(B15),"",(B15-B14))</f>
        <v>5.1500000000014552</v>
      </c>
      <c r="D15" s="276">
        <f>'[1]10'!$J$32</f>
        <v>5563787</v>
      </c>
      <c r="E15" s="6">
        <f t="shared" si="0"/>
        <v>0.10047300000000001</v>
      </c>
      <c r="F15" s="277">
        <f>'[1]10'!$J$33</f>
        <v>36.7791</v>
      </c>
      <c r="G15" s="6">
        <f t="shared" si="1"/>
        <v>9.9999999996214228E-5</v>
      </c>
      <c r="H15" s="276">
        <f>'[1]10'!$J$35</f>
        <v>35252</v>
      </c>
      <c r="I15" s="6">
        <f t="shared" si="2"/>
        <v>0.13300000000000001</v>
      </c>
      <c r="J15" s="276">
        <f>'[1]10'!$J$29</f>
        <v>6324014</v>
      </c>
      <c r="K15" s="6">
        <f t="shared" si="3"/>
        <v>9.4872999999999999E-2</v>
      </c>
      <c r="L15" s="275">
        <f>'[1]10'!$J$31</f>
        <v>66.860600000000005</v>
      </c>
      <c r="M15" s="6">
        <f t="shared" si="4"/>
        <v>5.548400000000008</v>
      </c>
      <c r="N15" s="282">
        <v>733.64</v>
      </c>
      <c r="O15" s="283">
        <v>26220</v>
      </c>
      <c r="P15" s="331">
        <v>537.48</v>
      </c>
      <c r="Q15" s="331">
        <f>'[1]10'!$J$30</f>
        <v>4550.6499999999996</v>
      </c>
      <c r="R15" s="319">
        <f t="shared" si="5"/>
        <v>3.7599999999993088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17598.36</v>
      </c>
      <c r="C16" s="6">
        <f t="shared" si="6"/>
        <v>6.2299999999995634</v>
      </c>
      <c r="D16" s="276">
        <f>'[1]11'!$J$32</f>
        <v>5729708</v>
      </c>
      <c r="E16" s="6">
        <f t="shared" si="0"/>
        <v>0.16592100000000001</v>
      </c>
      <c r="F16" s="277">
        <f>'[1]11'!$J$33</f>
        <v>36.779200000000003</v>
      </c>
      <c r="G16" s="6">
        <f t="shared" si="1"/>
        <v>1.0000000000331966E-4</v>
      </c>
      <c r="H16" s="276">
        <f>'[1]11'!$J$35</f>
        <v>35375</v>
      </c>
      <c r="I16" s="6">
        <f t="shared" si="2"/>
        <v>0.123</v>
      </c>
      <c r="J16" s="276">
        <f>'[1]11'!$J$29</f>
        <v>6417785</v>
      </c>
      <c r="K16" s="6">
        <f t="shared" si="3"/>
        <v>9.3770999999999993E-2</v>
      </c>
      <c r="L16" s="275">
        <f>'[1]11'!$J$31</f>
        <v>72.647599999999997</v>
      </c>
      <c r="M16" s="6">
        <f t="shared" si="4"/>
        <v>5.7869999999999919</v>
      </c>
      <c r="N16" s="282">
        <v>733.62</v>
      </c>
      <c r="O16" s="283">
        <v>26196</v>
      </c>
      <c r="P16" s="331">
        <v>537.41</v>
      </c>
      <c r="Q16" s="331">
        <f>'[1]11'!$J$30</f>
        <v>4554.41</v>
      </c>
      <c r="R16" s="319">
        <f t="shared" si="5"/>
        <v>3.7600000000002183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17603.89</v>
      </c>
      <c r="C17" s="6">
        <f t="shared" si="6"/>
        <v>5.5299999999988358</v>
      </c>
      <c r="D17" s="276">
        <f>'[1]12'!$J$32</f>
        <v>5912388</v>
      </c>
      <c r="E17" s="6">
        <f t="shared" si="0"/>
        <v>0.18268000000000001</v>
      </c>
      <c r="F17" s="277">
        <f>'[1]12'!$J$33</f>
        <v>36.832799999999999</v>
      </c>
      <c r="G17" s="6">
        <f t="shared" si="1"/>
        <v>5.3599999999995873E-2</v>
      </c>
      <c r="H17" s="276">
        <f>'[1]12'!$J$35</f>
        <v>35530</v>
      </c>
      <c r="I17" s="6">
        <f t="shared" si="2"/>
        <v>0.155</v>
      </c>
      <c r="J17" s="276">
        <f>'[1]12'!$J$29</f>
        <v>6517003</v>
      </c>
      <c r="K17" s="6">
        <f t="shared" si="3"/>
        <v>9.9218000000000001E-2</v>
      </c>
      <c r="L17" s="275">
        <f>'[1]12'!$J$31</f>
        <v>78.278199999999998</v>
      </c>
      <c r="M17" s="6">
        <f t="shared" si="4"/>
        <v>5.6306000000000012</v>
      </c>
      <c r="N17" s="282">
        <v>733.61</v>
      </c>
      <c r="O17" s="283">
        <v>26181</v>
      </c>
      <c r="P17" s="331">
        <v>537.42999999999995</v>
      </c>
      <c r="Q17" s="331">
        <f>'[1]12'!$J$30</f>
        <v>4558.21</v>
      </c>
      <c r="R17" s="319">
        <f t="shared" si="5"/>
        <v>3.8000000000001819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17609.330000000002</v>
      </c>
      <c r="C18" s="6">
        <f t="shared" si="6"/>
        <v>5.4400000000023283</v>
      </c>
      <c r="D18" s="276">
        <f>'[1]13'!$J$32</f>
        <v>6097436</v>
      </c>
      <c r="E18" s="6">
        <f t="shared" si="0"/>
        <v>0.18504799999999999</v>
      </c>
      <c r="F18" s="277">
        <f>'[1]13'!$J$33</f>
        <v>36.832799999999999</v>
      </c>
      <c r="G18" s="6">
        <f t="shared" si="1"/>
        <v>0</v>
      </c>
      <c r="H18" s="276">
        <f>'[1]13'!$J$35</f>
        <v>35530</v>
      </c>
      <c r="I18" s="6">
        <f t="shared" si="2"/>
        <v>0</v>
      </c>
      <c r="J18" s="276">
        <f>'[1]13'!$J$29</f>
        <v>6615124</v>
      </c>
      <c r="K18" s="6">
        <f t="shared" si="3"/>
        <v>9.8121E-2</v>
      </c>
      <c r="L18" s="275">
        <f>'[1]13'!$J$31</f>
        <v>83.785399999999996</v>
      </c>
      <c r="M18" s="6">
        <f t="shared" si="4"/>
        <v>5.5071999999999974</v>
      </c>
      <c r="N18" s="282">
        <v>733.6</v>
      </c>
      <c r="O18" s="283">
        <v>26165</v>
      </c>
      <c r="P18" s="331">
        <v>537.41999999999996</v>
      </c>
      <c r="Q18" s="331">
        <f>'[1]13'!$J$30</f>
        <v>4561.95</v>
      </c>
      <c r="R18" s="319">
        <f t="shared" si="5"/>
        <v>3.7399999999997817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17615.39</v>
      </c>
      <c r="C19" s="6">
        <f t="shared" si="6"/>
        <v>6.0599999999976717</v>
      </c>
      <c r="D19" s="276">
        <f>'[1]14'!$J$32</f>
        <v>6308502</v>
      </c>
      <c r="E19" s="6">
        <f t="shared" si="0"/>
        <v>0.211066</v>
      </c>
      <c r="F19" s="277">
        <f>'[1]14'!$J$33</f>
        <v>36.880899999999997</v>
      </c>
      <c r="G19" s="6">
        <f t="shared" si="1"/>
        <v>4.8099999999998033E-2</v>
      </c>
      <c r="H19" s="276">
        <f>'[1]14'!$J$35</f>
        <v>35635</v>
      </c>
      <c r="I19" s="6">
        <f t="shared" si="2"/>
        <v>0.105</v>
      </c>
      <c r="J19" s="276">
        <f>'[1]14'!$J$29</f>
        <v>6727562</v>
      </c>
      <c r="K19" s="6">
        <f t="shared" si="3"/>
        <v>0.112438</v>
      </c>
      <c r="L19" s="275">
        <f>'[1]14'!$J$31</f>
        <v>90.361900000000006</v>
      </c>
      <c r="M19" s="6">
        <f t="shared" si="4"/>
        <v>6.57650000000001</v>
      </c>
      <c r="N19" s="282">
        <v>733.59</v>
      </c>
      <c r="O19" s="283">
        <v>26149</v>
      </c>
      <c r="P19" s="331">
        <v>537.41</v>
      </c>
      <c r="Q19" s="331">
        <f>'[1]14'!$J$30</f>
        <v>4565.7299999999996</v>
      </c>
      <c r="R19" s="319">
        <f t="shared" si="5"/>
        <v>3.7799999999997453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17621.97</v>
      </c>
      <c r="C20" s="6">
        <f t="shared" si="6"/>
        <v>6.5800000000017462</v>
      </c>
      <c r="D20" s="276">
        <f>'[1]15'!$J$32</f>
        <v>6497556</v>
      </c>
      <c r="E20" s="6">
        <f t="shared" si="0"/>
        <v>0.189054</v>
      </c>
      <c r="F20" s="277">
        <f>'[1]15'!$J$33</f>
        <v>36.880899999999997</v>
      </c>
      <c r="G20" s="6">
        <f t="shared" ref="G20:G27" si="8">IF(ISBLANK(F20),"",(F20-F19))</f>
        <v>0</v>
      </c>
      <c r="H20" s="276">
        <f>'[1]15'!$J$35</f>
        <v>35737</v>
      </c>
      <c r="I20" s="6">
        <f t="shared" si="2"/>
        <v>0.10199999999999999</v>
      </c>
      <c r="J20" s="276">
        <f>'[1]15'!$J$29</f>
        <v>6830206</v>
      </c>
      <c r="K20" s="6">
        <f t="shared" si="3"/>
        <v>0.102644</v>
      </c>
      <c r="L20" s="275">
        <f>'[1]15'!$J$31</f>
        <v>96.453500000000005</v>
      </c>
      <c r="M20" s="6">
        <f t="shared" si="4"/>
        <v>6.0915999999999997</v>
      </c>
      <c r="N20" s="282">
        <v>733.58</v>
      </c>
      <c r="O20" s="283">
        <v>26134</v>
      </c>
      <c r="P20" s="331">
        <v>537.4</v>
      </c>
      <c r="Q20" s="331">
        <f>'[1]15'!$J$30</f>
        <v>4569.2700000000004</v>
      </c>
      <c r="R20" s="319">
        <f t="shared" si="5"/>
        <v>3.5400000000008731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17627.419999999998</v>
      </c>
      <c r="C21" s="6">
        <f t="shared" si="6"/>
        <v>5.4499999999970896</v>
      </c>
      <c r="D21" s="276">
        <f>'[1]16'!$J$32</f>
        <v>6682898</v>
      </c>
      <c r="E21" s="6">
        <f t="shared" si="0"/>
        <v>0.18534200000000001</v>
      </c>
      <c r="F21" s="277">
        <f>'[1]16'!$J$33</f>
        <v>36.881</v>
      </c>
      <c r="G21" s="6">
        <f t="shared" si="8"/>
        <v>1.0000000000331966E-4</v>
      </c>
      <c r="H21" s="276">
        <f>'[1]16'!$J$35</f>
        <v>35846</v>
      </c>
      <c r="I21" s="6">
        <f>IF(ISBLANK(H21),"",(H21-H20)*1000/1000000)</f>
        <v>0.109</v>
      </c>
      <c r="J21" s="276">
        <f>'[1]16'!$J$29</f>
        <v>6919698</v>
      </c>
      <c r="K21" s="6">
        <f t="shared" si="3"/>
        <v>8.9492000000000002E-2</v>
      </c>
      <c r="L21" s="275">
        <f>'[1]16'!$J$31</f>
        <v>101.95269999999999</v>
      </c>
      <c r="M21" s="6">
        <f t="shared" si="4"/>
        <v>5.4991999999999877</v>
      </c>
      <c r="N21" s="282">
        <v>733.77</v>
      </c>
      <c r="O21" s="283">
        <v>26432</v>
      </c>
      <c r="P21" s="331">
        <v>537.59</v>
      </c>
      <c r="Q21" s="331">
        <f>'[1]16'!$J$30</f>
        <v>4573.2700000000004</v>
      </c>
      <c r="R21" s="319">
        <f t="shared" si="5"/>
        <v>4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17632.41</v>
      </c>
      <c r="C22" s="6">
        <f t="shared" si="6"/>
        <v>4.9900000000016007</v>
      </c>
      <c r="D22" s="276">
        <f>'[1]17'!$J$32</f>
        <v>6848586</v>
      </c>
      <c r="E22" s="6">
        <f t="shared" si="0"/>
        <v>0.165688</v>
      </c>
      <c r="F22" s="277">
        <f>'[1]17'!$J$33</f>
        <v>36.933300000000003</v>
      </c>
      <c r="G22" s="6">
        <f t="shared" si="8"/>
        <v>5.2300000000002456E-2</v>
      </c>
      <c r="H22" s="276">
        <f>'[1]17'!$J$35</f>
        <v>35941</v>
      </c>
      <c r="I22" s="6">
        <f t="shared" si="2"/>
        <v>9.5000000000000001E-2</v>
      </c>
      <c r="J22" s="276">
        <f>'[1]17'!$J$29</f>
        <v>7009107</v>
      </c>
      <c r="K22" s="6">
        <f t="shared" si="3"/>
        <v>8.9409000000000002E-2</v>
      </c>
      <c r="L22" s="275">
        <f>'[1]17'!$J$31</f>
        <v>107.13420000000001</v>
      </c>
      <c r="M22" s="6">
        <f t="shared" si="4"/>
        <v>5.181500000000014</v>
      </c>
      <c r="N22" s="282">
        <v>733.95</v>
      </c>
      <c r="O22" s="283">
        <v>267.60000000000002</v>
      </c>
      <c r="P22" s="331">
        <v>538.05999999999995</v>
      </c>
      <c r="Q22" s="331">
        <f>'[1]17'!$J$30</f>
        <v>4576.93</v>
      </c>
      <c r="R22" s="319">
        <f t="shared" si="5"/>
        <v>3.6599999999998545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17637.48</v>
      </c>
      <c r="C23" s="6">
        <f t="shared" si="6"/>
        <v>5.069999999999709</v>
      </c>
      <c r="D23" s="276">
        <f>'[1]18'!$J$32</f>
        <v>6848586</v>
      </c>
      <c r="E23" s="6">
        <f t="shared" si="0"/>
        <v>0</v>
      </c>
      <c r="F23" s="277">
        <f>'[1]18'!$J$33</f>
        <v>36.933399999999999</v>
      </c>
      <c r="G23" s="6">
        <f t="shared" si="8"/>
        <v>9.9999999996214228E-5</v>
      </c>
      <c r="H23" s="276">
        <f>'[1]18'!$J$35</f>
        <v>35941</v>
      </c>
      <c r="I23" s="6">
        <f t="shared" si="2"/>
        <v>0</v>
      </c>
      <c r="J23" s="276">
        <f>'[1]18'!$J$29</f>
        <v>7101555</v>
      </c>
      <c r="K23" s="6">
        <f t="shared" si="3"/>
        <v>9.2448000000000002E-2</v>
      </c>
      <c r="L23" s="275">
        <f>'[1]18'!$J$31</f>
        <v>112.6631</v>
      </c>
      <c r="M23" s="6">
        <f t="shared" si="4"/>
        <v>5.528899999999993</v>
      </c>
      <c r="N23" s="282">
        <v>733.96</v>
      </c>
      <c r="O23" s="283">
        <v>26732</v>
      </c>
      <c r="P23" s="331">
        <v>538.30999999999995</v>
      </c>
      <c r="Q23" s="331">
        <f>'[1]18'!$J$30</f>
        <v>4580.7</v>
      </c>
      <c r="R23" s="319">
        <f t="shared" si="5"/>
        <v>3.7699999999995271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17643.53</v>
      </c>
      <c r="C24" s="6">
        <f t="shared" si="6"/>
        <v>6.0499999999992724</v>
      </c>
      <c r="D24" s="276">
        <f>'[1]19'!$J$32</f>
        <v>7010912</v>
      </c>
      <c r="E24" s="6">
        <f t="shared" si="0"/>
        <v>0.162326</v>
      </c>
      <c r="F24" s="277">
        <f>'[1]19'!$J$33</f>
        <v>36.998800000000003</v>
      </c>
      <c r="G24" s="6">
        <f t="shared" si="8"/>
        <v>6.5400000000003899E-2</v>
      </c>
      <c r="H24" s="276">
        <f>'[1]19'!$J$35</f>
        <v>36034</v>
      </c>
      <c r="I24" s="6">
        <f t="shared" si="2"/>
        <v>9.2999999999999999E-2</v>
      </c>
      <c r="J24" s="276">
        <f>'[1]19'!$J$29</f>
        <v>7192664</v>
      </c>
      <c r="K24" s="6">
        <f t="shared" si="3"/>
        <v>9.1108999999999996E-2</v>
      </c>
      <c r="L24" s="275">
        <f>'[1]19'!$J$31</f>
        <v>118.6242</v>
      </c>
      <c r="M24" s="6">
        <f t="shared" si="4"/>
        <v>5.9611000000000018</v>
      </c>
      <c r="N24" s="282">
        <v>733.91</v>
      </c>
      <c r="O24" s="283">
        <v>26653</v>
      </c>
      <c r="P24" s="331">
        <v>538.29</v>
      </c>
      <c r="Q24" s="331">
        <f>'[1]19'!$J$30</f>
        <v>4584.4399999999996</v>
      </c>
      <c r="R24" s="319">
        <f t="shared" si="5"/>
        <v>3.7399999999997817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17650.599999999999</v>
      </c>
      <c r="C25" s="6">
        <f t="shared" si="6"/>
        <v>7.069999999999709</v>
      </c>
      <c r="D25" s="276">
        <f>'[1]20'!$J$32</f>
        <v>7126707</v>
      </c>
      <c r="E25" s="6">
        <f t="shared" si="0"/>
        <v>0.115795</v>
      </c>
      <c r="F25" s="277">
        <f>'[1]20'!$J$33</f>
        <v>37.059199999999997</v>
      </c>
      <c r="G25" s="6">
        <f t="shared" si="8"/>
        <v>6.0399999999994236E-2</v>
      </c>
      <c r="H25" s="276">
        <f>'[1]20'!$J$35</f>
        <v>36134</v>
      </c>
      <c r="I25" s="6">
        <f t="shared" si="2"/>
        <v>0.1</v>
      </c>
      <c r="J25" s="276">
        <f>'[1]20'!$J$29</f>
        <v>7287073</v>
      </c>
      <c r="K25" s="6">
        <f t="shared" si="3"/>
        <v>9.4409000000000007E-2</v>
      </c>
      <c r="L25" s="275">
        <f>'[1]20'!$J$31</f>
        <v>125.4699</v>
      </c>
      <c r="M25" s="6">
        <f t="shared" si="4"/>
        <v>6.8456999999999937</v>
      </c>
      <c r="N25" s="282">
        <v>733.87</v>
      </c>
      <c r="O25" s="283">
        <v>26590</v>
      </c>
      <c r="P25" s="331">
        <v>538.25</v>
      </c>
      <c r="Q25" s="331">
        <f>'[1]20'!$J$30</f>
        <v>4588.24</v>
      </c>
      <c r="R25" s="319">
        <f t="shared" si="5"/>
        <v>3.8000000000001819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17655.599999999999</v>
      </c>
      <c r="C26" s="6">
        <f t="shared" si="6"/>
        <v>5</v>
      </c>
      <c r="D26" s="276">
        <f>'[1]21'!$J$32</f>
        <v>7288287</v>
      </c>
      <c r="E26" s="6">
        <f t="shared" si="0"/>
        <v>0.16158</v>
      </c>
      <c r="F26" s="277">
        <f>'[1]21'!$J$33</f>
        <v>37.090400000000002</v>
      </c>
      <c r="G26" s="6">
        <f t="shared" si="8"/>
        <v>3.1200000000005446E-2</v>
      </c>
      <c r="H26" s="276">
        <f>'[1]21'!$J$35</f>
        <v>36228</v>
      </c>
      <c r="I26" s="6">
        <f t="shared" si="2"/>
        <v>9.4E-2</v>
      </c>
      <c r="J26" s="276">
        <f>'[1]21'!$J$29</f>
        <v>7368647</v>
      </c>
      <c r="K26" s="6">
        <f t="shared" si="3"/>
        <v>8.1573999999999994E-2</v>
      </c>
      <c r="L26" s="275">
        <f>'[1]21'!$J$31</f>
        <v>130.8905</v>
      </c>
      <c r="M26" s="6">
        <f t="shared" si="4"/>
        <v>5.4206000000000074</v>
      </c>
      <c r="N26" s="282">
        <v>733.84</v>
      </c>
      <c r="O26" s="283">
        <v>26542</v>
      </c>
      <c r="P26" s="331">
        <v>538.20000000000005</v>
      </c>
      <c r="Q26" s="331">
        <f>'[1]21'!$J$30</f>
        <v>4591.9399999999996</v>
      </c>
      <c r="R26" s="319">
        <f t="shared" si="5"/>
        <v>3.6999999999998181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17661.560000000001</v>
      </c>
      <c r="C27" s="6">
        <f t="shared" si="6"/>
        <v>5.9600000000027649</v>
      </c>
      <c r="D27" s="276">
        <f>'[1]22'!$J$32</f>
        <v>7359944</v>
      </c>
      <c r="E27" s="6">
        <f t="shared" si="0"/>
        <v>7.1656999999999998E-2</v>
      </c>
      <c r="F27" s="277">
        <f>'[1]22'!$J$33</f>
        <v>37.090499999999999</v>
      </c>
      <c r="G27" s="6">
        <f t="shared" si="8"/>
        <v>9.9999999996214228E-5</v>
      </c>
      <c r="H27" s="276">
        <f>'[1]22'!$J$35</f>
        <v>36228</v>
      </c>
      <c r="I27" s="6">
        <f t="shared" si="2"/>
        <v>0</v>
      </c>
      <c r="J27" s="276">
        <f>'[1]22'!$J$29</f>
        <v>7456313</v>
      </c>
      <c r="K27" s="6">
        <f t="shared" si="3"/>
        <v>8.7665999999999994E-2</v>
      </c>
      <c r="L27" s="275">
        <f>'[1]22'!$J$31</f>
        <v>136.792</v>
      </c>
      <c r="M27" s="6">
        <f t="shared" si="4"/>
        <v>5.9014999999999986</v>
      </c>
      <c r="N27" s="282">
        <v>733.81</v>
      </c>
      <c r="O27" s="283">
        <v>26495</v>
      </c>
      <c r="P27" s="331">
        <v>538.13</v>
      </c>
      <c r="Q27" s="331">
        <f>'[1]22'!$J$30</f>
        <v>4595.67</v>
      </c>
      <c r="R27" s="319">
        <f t="shared" si="5"/>
        <v>3.7300000000004729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17667.82</v>
      </c>
      <c r="C28" s="6">
        <f t="shared" si="6"/>
        <v>6.2599999999983993</v>
      </c>
      <c r="D28" s="276">
        <f>'[1]23'!$J$32</f>
        <v>7581600</v>
      </c>
      <c r="E28" s="6">
        <f t="shared" si="0"/>
        <v>0.22165599999999999</v>
      </c>
      <c r="F28" s="277">
        <f>'[1]23'!$J$33</f>
        <v>37.128100000000003</v>
      </c>
      <c r="G28" s="6">
        <f t="shared" ref="G28:G36" si="9">IF(ISBLANK(F28),"",(F28-F27))</f>
        <v>3.7600000000004741E-2</v>
      </c>
      <c r="H28" s="276">
        <f>'[1]23'!$J$35</f>
        <v>36431</v>
      </c>
      <c r="I28" s="6">
        <f t="shared" si="2"/>
        <v>0.20300000000000001</v>
      </c>
      <c r="J28" s="276">
        <f>'[1]23'!$J$29</f>
        <v>7550200</v>
      </c>
      <c r="K28" s="6">
        <f t="shared" si="3"/>
        <v>9.3886999999999998E-2</v>
      </c>
      <c r="L28" s="275">
        <f>'[1]23'!$J$31</f>
        <v>142.98490000000001</v>
      </c>
      <c r="M28" s="6">
        <f t="shared" si="4"/>
        <v>6.1929000000000087</v>
      </c>
      <c r="N28" s="282">
        <v>733.79</v>
      </c>
      <c r="O28" s="283">
        <v>26464</v>
      </c>
      <c r="P28" s="331">
        <v>538.1</v>
      </c>
      <c r="Q28" s="331">
        <f>'[1]23'!$J$30</f>
        <v>4599.41</v>
      </c>
      <c r="R28" s="319">
        <f t="shared" si="5"/>
        <v>3.7399999999997817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17673.64</v>
      </c>
      <c r="C29" s="6">
        <f t="shared" si="6"/>
        <v>5.819999999999709</v>
      </c>
      <c r="D29" s="276">
        <f>'[1]24'!$J$32</f>
        <v>7734689</v>
      </c>
      <c r="E29" s="6">
        <f t="shared" si="0"/>
        <v>0.153089</v>
      </c>
      <c r="F29" s="277">
        <f>'[1]24'!$J$33</f>
        <v>37.1282</v>
      </c>
      <c r="G29" s="6">
        <f t="shared" si="9"/>
        <v>9.9999999996214228E-5</v>
      </c>
      <c r="H29" s="276">
        <f>'[1]24'!$J$35</f>
        <v>36555</v>
      </c>
      <c r="I29" s="6">
        <f t="shared" si="2"/>
        <v>0.124</v>
      </c>
      <c r="J29" s="276">
        <f>'[1]24'!$J$29</f>
        <v>7643438</v>
      </c>
      <c r="K29" s="6">
        <f t="shared" si="3"/>
        <v>9.3238000000000001E-2</v>
      </c>
      <c r="L29" s="275">
        <f>'[1]24'!$J$31</f>
        <v>148.72659999999999</v>
      </c>
      <c r="M29" s="6">
        <f t="shared" si="4"/>
        <v>5.7416999999999803</v>
      </c>
      <c r="N29" s="282">
        <v>733.76</v>
      </c>
      <c r="O29" s="283">
        <v>26416</v>
      </c>
      <c r="P29" s="331">
        <v>538.04</v>
      </c>
      <c r="Q29" s="331">
        <f>'[1]24'!$J$30</f>
        <v>4603.2299999999996</v>
      </c>
      <c r="R29" s="319">
        <f t="shared" si="5"/>
        <v>3.819999999999709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17678.650000000001</v>
      </c>
      <c r="C30" s="6">
        <f t="shared" si="6"/>
        <v>5.0100000000020373</v>
      </c>
      <c r="D30" s="276">
        <f>'[1]25'!$J$32</f>
        <v>7871287</v>
      </c>
      <c r="E30" s="6">
        <f t="shared" si="0"/>
        <v>0.136598</v>
      </c>
      <c r="F30" s="277">
        <f>'[1]25'!$J$33</f>
        <v>37.134999999999998</v>
      </c>
      <c r="G30" s="6">
        <f t="shared" si="9"/>
        <v>6.7999999999983629E-3</v>
      </c>
      <c r="H30" s="276">
        <f>'[1]25'!$J$35</f>
        <v>36658</v>
      </c>
      <c r="I30" s="6">
        <f t="shared" si="2"/>
        <v>0.10299999999999999</v>
      </c>
      <c r="J30" s="276">
        <f>'[1]25'!$J$29</f>
        <v>7735580</v>
      </c>
      <c r="K30" s="6">
        <f t="shared" si="3"/>
        <v>9.2142000000000002E-2</v>
      </c>
      <c r="L30" s="275">
        <f>'[1]25'!$J$31</f>
        <v>154.07470000000001</v>
      </c>
      <c r="M30" s="6">
        <f t="shared" si="4"/>
        <v>5.3481000000000165</v>
      </c>
      <c r="N30" s="282">
        <v>733.83</v>
      </c>
      <c r="O30" s="283">
        <v>26527</v>
      </c>
      <c r="P30" s="331">
        <v>538.36</v>
      </c>
      <c r="Q30" s="331">
        <f>'[1]25'!$J$30</f>
        <v>4606.93</v>
      </c>
      <c r="R30" s="319">
        <f t="shared" si="5"/>
        <v>3.7000000000007276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17683.79</v>
      </c>
      <c r="C31" s="6">
        <f t="shared" si="6"/>
        <v>5.1399999999994179</v>
      </c>
      <c r="D31" s="276">
        <f>'[1]26'!$J$32</f>
        <v>7871287</v>
      </c>
      <c r="E31" s="6">
        <f t="shared" si="0"/>
        <v>0</v>
      </c>
      <c r="F31" s="277">
        <f>'[1]26'!$J$33</f>
        <v>37.134999999999998</v>
      </c>
      <c r="G31" s="6">
        <f t="shared" si="9"/>
        <v>0</v>
      </c>
      <c r="H31" s="276">
        <f>'[1]26'!$J$35</f>
        <v>36658</v>
      </c>
      <c r="I31" s="6">
        <f t="shared" si="2"/>
        <v>0</v>
      </c>
      <c r="J31" s="276">
        <f>'[1]26'!$J$29</f>
        <v>7821810</v>
      </c>
      <c r="K31" s="6">
        <f t="shared" si="3"/>
        <v>8.6230000000000001E-2</v>
      </c>
      <c r="L31" s="275">
        <f>'[1]26'!$J$31</f>
        <v>159.57159999999999</v>
      </c>
      <c r="M31" s="6">
        <f t="shared" si="4"/>
        <v>5.4968999999999824</v>
      </c>
      <c r="N31" s="282">
        <v>734.04</v>
      </c>
      <c r="O31" s="283">
        <v>26858</v>
      </c>
      <c r="P31" s="331">
        <v>539.41</v>
      </c>
      <c r="Q31" s="331">
        <f>'[1]26'!$J$30</f>
        <v>4610.66</v>
      </c>
      <c r="R31" s="319">
        <f t="shared" si="5"/>
        <v>3.7299999999995634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17690.47</v>
      </c>
      <c r="C32" s="6">
        <f t="shared" si="6"/>
        <v>6.680000000000291</v>
      </c>
      <c r="D32" s="276">
        <f>'[1]27'!$J$32</f>
        <v>8077952</v>
      </c>
      <c r="E32" s="6">
        <f t="shared" si="0"/>
        <v>0.20666499999999999</v>
      </c>
      <c r="F32" s="277">
        <f>'[1]27'!$J$33</f>
        <v>37.206299999999999</v>
      </c>
      <c r="G32" s="6">
        <f t="shared" si="9"/>
        <v>7.1300000000000807E-2</v>
      </c>
      <c r="H32" s="276">
        <f>'[1]27'!$J$35</f>
        <v>36768</v>
      </c>
      <c r="I32" s="6">
        <f t="shared" si="2"/>
        <v>0.11</v>
      </c>
      <c r="J32" s="276">
        <f>'[1]27'!$J$29</f>
        <v>7919012</v>
      </c>
      <c r="K32" s="6">
        <f t="shared" si="3"/>
        <v>9.7201999999999997E-2</v>
      </c>
      <c r="L32" s="275">
        <f>'[1]27'!$J$31</f>
        <v>165.61750000000001</v>
      </c>
      <c r="M32" s="6">
        <f t="shared" si="4"/>
        <v>6.0459000000000174</v>
      </c>
      <c r="N32" s="282">
        <v>734</v>
      </c>
      <c r="O32" s="283">
        <v>26795</v>
      </c>
      <c r="P32" s="331">
        <v>539.49</v>
      </c>
      <c r="Q32" s="331">
        <f>'[1]27'!$J$30</f>
        <v>4612.63</v>
      </c>
      <c r="R32" s="319">
        <f t="shared" si="5"/>
        <v>1.9700000000002547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17694.89</v>
      </c>
      <c r="C33" s="6">
        <f t="shared" si="6"/>
        <v>4.4199999999982538</v>
      </c>
      <c r="D33" s="276">
        <f>'[1]28'!$J$32</f>
        <v>8239928</v>
      </c>
      <c r="E33" s="6">
        <f t="shared" si="0"/>
        <v>0.16197600000000001</v>
      </c>
      <c r="F33" s="277">
        <f>'[1]28'!$J$33</f>
        <v>37.206400000000002</v>
      </c>
      <c r="G33" s="6">
        <f t="shared" si="9"/>
        <v>1.0000000000331966E-4</v>
      </c>
      <c r="H33" s="276">
        <f>'[1]28'!$J$35</f>
        <v>36885</v>
      </c>
      <c r="I33" s="6">
        <f t="shared" si="2"/>
        <v>0.11700000000000001</v>
      </c>
      <c r="J33" s="276">
        <f>'[1]28'!$J$29</f>
        <v>8010934</v>
      </c>
      <c r="K33" s="6">
        <f t="shared" si="3"/>
        <v>9.1922000000000004E-2</v>
      </c>
      <c r="L33" s="275">
        <f>'[1]28'!$J$31</f>
        <v>170.7029</v>
      </c>
      <c r="M33" s="6">
        <f t="shared" si="4"/>
        <v>5.0853999999999928</v>
      </c>
      <c r="N33" s="282">
        <v>733.94</v>
      </c>
      <c r="O33" s="283">
        <v>26700</v>
      </c>
      <c r="P33" s="331">
        <v>539.33000000000004</v>
      </c>
      <c r="Q33" s="331">
        <f>'[1]28'!$J$30</f>
        <v>4612.63</v>
      </c>
      <c r="R33" s="319">
        <f t="shared" si="5"/>
        <v>0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17701.240000000002</v>
      </c>
      <c r="C34" s="6">
        <f t="shared" si="6"/>
        <v>6.3500000000021828</v>
      </c>
      <c r="D34" s="276">
        <f>'[1]29'!$J$32</f>
        <v>8492268</v>
      </c>
      <c r="E34" s="6">
        <f t="shared" si="0"/>
        <v>0.25234000000000001</v>
      </c>
      <c r="F34" s="277">
        <f>'[1]29'!$J$33</f>
        <v>37.214300000000001</v>
      </c>
      <c r="G34" s="6">
        <f t="shared" si="9"/>
        <v>7.899999999999352E-3</v>
      </c>
      <c r="H34" s="276">
        <f>'[1]29'!$J$35</f>
        <v>36991</v>
      </c>
      <c r="I34" s="6">
        <f t="shared" si="2"/>
        <v>0.106</v>
      </c>
      <c r="J34" s="276">
        <f>'[1]29'!$J$29</f>
        <v>8105228</v>
      </c>
      <c r="K34" s="6">
        <f t="shared" si="3"/>
        <v>9.4294000000000003E-2</v>
      </c>
      <c r="L34" s="275">
        <f>'[1]29'!$J$31</f>
        <v>176.9999</v>
      </c>
      <c r="M34" s="6">
        <f t="shared" si="4"/>
        <v>6.296999999999997</v>
      </c>
      <c r="N34" s="282">
        <v>733.88</v>
      </c>
      <c r="O34" s="283">
        <v>26605</v>
      </c>
      <c r="P34" s="331">
        <v>539.15</v>
      </c>
      <c r="Q34" s="331">
        <f>'[1]29'!$J$30</f>
        <v>4614.82</v>
      </c>
      <c r="R34" s="319">
        <f t="shared" si="5"/>
        <v>2.1899999999995998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17707.36</v>
      </c>
      <c r="C35" s="6">
        <f t="shared" si="6"/>
        <v>6.1199999999989814</v>
      </c>
      <c r="D35" s="276">
        <f>'[1]30'!$J$32</f>
        <v>8693215</v>
      </c>
      <c r="E35" s="6">
        <f t="shared" si="0"/>
        <v>0.20094699999999999</v>
      </c>
      <c r="F35" s="277">
        <f>'[1]30'!$J$33</f>
        <v>37.277000000000001</v>
      </c>
      <c r="G35" s="6">
        <f t="shared" si="9"/>
        <v>6.2699999999999534E-2</v>
      </c>
      <c r="H35" s="276">
        <f>'[1]30'!$J$35</f>
        <v>37163</v>
      </c>
      <c r="I35" s="6">
        <f t="shared" si="2"/>
        <v>0.17199999999999999</v>
      </c>
      <c r="J35" s="276">
        <f>'[1]30'!$J$29</f>
        <v>8201364</v>
      </c>
      <c r="K35" s="6">
        <f t="shared" si="3"/>
        <v>9.6135999999999999E-2</v>
      </c>
      <c r="L35" s="275">
        <f>'[1]30'!$J$31</f>
        <v>182.68279999999999</v>
      </c>
      <c r="M35" s="6">
        <f t="shared" si="4"/>
        <v>5.6828999999999894</v>
      </c>
      <c r="N35" s="282">
        <v>733.83</v>
      </c>
      <c r="O35" s="283">
        <v>26527</v>
      </c>
      <c r="P35" s="331">
        <v>538.94000000000005</v>
      </c>
      <c r="Q35" s="331">
        <f>'[1]30'!$J$30</f>
        <v>4618.13</v>
      </c>
      <c r="R35" s="319">
        <f t="shared" si="5"/>
        <v>3.3100000000004002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17712.88</v>
      </c>
      <c r="C36" s="6">
        <f t="shared" si="6"/>
        <v>5.5200000000004366</v>
      </c>
      <c r="D36" s="276">
        <f>'[1]31'!$J$32</f>
        <v>9024388</v>
      </c>
      <c r="E36" s="6">
        <f t="shared" si="0"/>
        <v>0.331173</v>
      </c>
      <c r="F36" s="277">
        <f>'[1]31'!$J$33</f>
        <v>37.315399999999997</v>
      </c>
      <c r="G36" s="6">
        <f t="shared" si="9"/>
        <v>3.8399999999995771E-2</v>
      </c>
      <c r="H36" s="276">
        <f>'[1]31'!$J$35</f>
        <v>37406</v>
      </c>
      <c r="I36" s="6">
        <f t="shared" si="2"/>
        <v>0.24299999999999999</v>
      </c>
      <c r="J36" s="276">
        <f>'[1]31'!$J$29</f>
        <v>8298632</v>
      </c>
      <c r="K36" s="6">
        <f t="shared" si="3"/>
        <v>9.7267999999999993E-2</v>
      </c>
      <c r="L36" s="275">
        <f>'[1]31'!$J$31</f>
        <v>188.92609999999999</v>
      </c>
      <c r="M36" s="6">
        <f t="shared" si="4"/>
        <v>6.243300000000005</v>
      </c>
      <c r="N36" s="285">
        <v>733.8</v>
      </c>
      <c r="O36" s="286">
        <v>26479</v>
      </c>
      <c r="P36" s="332">
        <v>538.73</v>
      </c>
      <c r="Q36" s="331">
        <f>'[1]31'!$J$30</f>
        <v>4621.46</v>
      </c>
      <c r="R36" s="319">
        <f t="shared" si="5"/>
        <v>3.3299999999999272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546443.37</v>
      </c>
      <c r="C37" s="148">
        <f>SUMIF(C6:C36,"&lt;&gt;#VALUE!")</f>
        <v>177.56000000000131</v>
      </c>
      <c r="D37" s="149"/>
      <c r="E37" s="148">
        <f>SUMIF(E6:E36,"&lt;&gt;#VALUE!")</f>
        <v>4.8006989999999998</v>
      </c>
      <c r="F37" s="149"/>
      <c r="G37" s="148">
        <f>SUMIF(G6:G36,"&lt;&gt;#VALUE!")</f>
        <v>0.72459999999999525</v>
      </c>
      <c r="H37" s="149"/>
      <c r="I37" s="148">
        <f>SUMIF(I6:I36,"&lt;&gt;#VALUE!")</f>
        <v>3.206</v>
      </c>
      <c r="J37" s="150"/>
      <c r="K37" s="148">
        <f>SUMIF(K6:K36,"&lt;&gt;#VALUE!")</f>
        <v>2.9526970000000001</v>
      </c>
      <c r="L37" s="148"/>
      <c r="M37" s="148">
        <f>SUMIF(M6:M36,"&lt;&gt;#VALUE!")</f>
        <v>179.98319999999998</v>
      </c>
      <c r="N37" s="148"/>
      <c r="O37" s="197"/>
      <c r="P37" s="148"/>
      <c r="Q37" s="314"/>
      <c r="R37" s="320">
        <f>SUMIF(R6:R36,"&lt;&gt;#VALUE!")</f>
        <v>106.56999999999971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17627.205483870966</v>
      </c>
      <c r="C38" s="143">
        <f>AVERAGEIF(C6:C36,"&lt;&gt;#VALUE!")</f>
        <v>5.7277419354839134</v>
      </c>
      <c r="D38" s="143"/>
      <c r="E38" s="143">
        <f>AVERAGEIF(E6:E36,"&lt;&gt;#VALUE!")</f>
        <v>0.15486125806451612</v>
      </c>
      <c r="F38" s="143"/>
      <c r="G38" s="143">
        <f>AVERAGEIF(G6:G36,"&lt;&gt;#VALUE!")</f>
        <v>2.3374193548386945E-2</v>
      </c>
      <c r="H38" s="143"/>
      <c r="I38" s="143">
        <f>AVERAGEIF(I6:I36,"&lt;&gt;#VALUE!")</f>
        <v>0.10341935483870968</v>
      </c>
      <c r="J38" s="143"/>
      <c r="K38" s="143">
        <f>AVERAGEIF(K6:K36,"&lt;&gt;#VALUE!")</f>
        <v>9.5248290322580656E-2</v>
      </c>
      <c r="L38" s="143"/>
      <c r="M38" s="143">
        <f>AVERAGEIF(M6:M36,"&lt;&gt;#VALUE!")</f>
        <v>5.8059096774193542</v>
      </c>
      <c r="N38" s="143">
        <f>AVERAGEIF(N6:N36,"&lt;&gt;#VALUE!")</f>
        <v>733.79064516129051</v>
      </c>
      <c r="O38" s="198"/>
      <c r="P38" s="143">
        <f>AVERAGEIF(P6:P36,"&lt;&gt;#VALUE!")</f>
        <v>538.0719354838709</v>
      </c>
      <c r="Q38" s="315"/>
      <c r="R38" s="321">
        <f>AVERAGEIF(R6:R36,"&lt;&gt;#VALUE!")</f>
        <v>3.4377419354838614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4.4199999999982538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8.1573999999999994E-2</v>
      </c>
      <c r="L39" s="16"/>
      <c r="M39" s="16">
        <f>MIN(M6:M36)</f>
        <v>5.0853999999999928</v>
      </c>
      <c r="N39" s="16">
        <f>MIN(N6:N36)</f>
        <v>733.58</v>
      </c>
      <c r="O39" s="199"/>
      <c r="P39" s="16">
        <f>MIN(P6:P36)</f>
        <v>537.4</v>
      </c>
      <c r="Q39" s="316"/>
      <c r="R39" s="322">
        <f>MIN(R6:R36)</f>
        <v>0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7.069999999999709</v>
      </c>
      <c r="D40" s="153"/>
      <c r="E40" s="153">
        <f>MAX(E6:E36)</f>
        <v>0.331173</v>
      </c>
      <c r="F40" s="153"/>
      <c r="G40" s="153">
        <f>MAX(G6:G36)</f>
        <v>8.2399999999999807E-2</v>
      </c>
      <c r="H40" s="153"/>
      <c r="I40" s="153">
        <f>MAX(I6:I36)</f>
        <v>0.312</v>
      </c>
      <c r="J40" s="153"/>
      <c r="K40" s="153">
        <f>MAX(K6:K36)</f>
        <v>0.112438</v>
      </c>
      <c r="L40" s="153"/>
      <c r="M40" s="153">
        <f>MAX(M6:M36)</f>
        <v>6.8456999999999937</v>
      </c>
      <c r="N40" s="153">
        <f>MAX(N6:N36)</f>
        <v>734.04</v>
      </c>
      <c r="O40" s="200"/>
      <c r="P40" s="153">
        <f>MAX(P6:P36)</f>
        <v>539.49</v>
      </c>
      <c r="Q40" s="317"/>
      <c r="R40" s="323">
        <f>MAX(R6:R36)</f>
        <v>4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1" t="s">
        <v>11</v>
      </c>
      <c r="F42" s="351"/>
      <c r="G42" s="351"/>
      <c r="H42" s="351"/>
      <c r="I42" s="351"/>
    </row>
    <row r="43" spans="1:20" x14ac:dyDescent="0.2">
      <c r="A43" s="1"/>
    </row>
    <row r="45" spans="1:20" x14ac:dyDescent="0.2">
      <c r="B45" s="348" t="s">
        <v>10</v>
      </c>
      <c r="C45" s="348"/>
      <c r="D45" s="349"/>
      <c r="E45" s="19">
        <f>SUM(C37-E37)</f>
        <v>172.7593010000013</v>
      </c>
      <c r="F45" s="3"/>
      <c r="H45" s="348" t="s">
        <v>9</v>
      </c>
      <c r="I45" s="348"/>
      <c r="J45" s="348"/>
      <c r="K45" s="20">
        <f>SUM(E45-E49)</f>
        <v>-1.0652019999986919</v>
      </c>
    </row>
    <row r="46" spans="1:20" x14ac:dyDescent="0.2">
      <c r="B46" s="347" t="s">
        <v>8</v>
      </c>
      <c r="C46" s="347"/>
      <c r="D46" s="347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8" t="s">
        <v>7</v>
      </c>
      <c r="C49" s="348"/>
      <c r="D49" s="348"/>
      <c r="E49" s="20">
        <f>SUM(M37-K37-I37)</f>
        <v>173.82450299999999</v>
      </c>
      <c r="H49" s="346" t="s">
        <v>6</v>
      </c>
      <c r="I49" s="346"/>
      <c r="J49" s="346"/>
      <c r="K49" s="19">
        <f>SUMIF(C6:C36,"&gt;0")/COUNTIF(C6:C36,"&gt;0")</f>
        <v>5.7277419354839134</v>
      </c>
    </row>
    <row r="50" spans="2:11" x14ac:dyDescent="0.2">
      <c r="B50" s="347" t="s">
        <v>5</v>
      </c>
      <c r="C50" s="347"/>
      <c r="D50" s="347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8" t="s">
        <v>4</v>
      </c>
      <c r="C53" s="348"/>
      <c r="D53" s="348"/>
      <c r="E53" s="20">
        <f>SUM(E37-G37-I37)</f>
        <v>0.87009900000000462</v>
      </c>
      <c r="H53" s="348" t="s">
        <v>3</v>
      </c>
      <c r="I53" s="348"/>
      <c r="J53" s="348"/>
      <c r="K53" s="20">
        <f>MAX(C6:C36)</f>
        <v>7.069999999999709</v>
      </c>
    </row>
    <row r="54" spans="2:11" x14ac:dyDescent="0.2">
      <c r="B54" s="347" t="s">
        <v>2</v>
      </c>
      <c r="C54" s="347"/>
      <c r="D54" s="347"/>
    </row>
    <row r="55" spans="2:11" x14ac:dyDescent="0.2">
      <c r="B55" s="347" t="s">
        <v>1</v>
      </c>
      <c r="C55" s="347"/>
      <c r="D55" s="347"/>
      <c r="E55" s="17"/>
    </row>
    <row r="56" spans="2:11" x14ac:dyDescent="0.2">
      <c r="B56" s="347" t="s">
        <v>0</v>
      </c>
      <c r="C56" s="347"/>
      <c r="D56" s="347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A36" sqref="A36:XFD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29" ht="13.15" customHeight="1" thickBot="1" x14ac:dyDescent="0.3">
      <c r="A2" s="376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183"/>
      <c r="L2" s="375" t="s">
        <v>81</v>
      </c>
      <c r="M2" s="375"/>
      <c r="N2" s="373" t="s">
        <v>123</v>
      </c>
      <c r="O2" s="374"/>
    </row>
    <row r="3" spans="1:29" ht="13.5" customHeight="1" thickBot="1" x14ac:dyDescent="0.25">
      <c r="A3" s="361" t="s">
        <v>24</v>
      </c>
      <c r="B3" s="364" t="s">
        <v>53</v>
      </c>
      <c r="C3" s="364" t="s">
        <v>28</v>
      </c>
      <c r="D3" s="367" t="s">
        <v>117</v>
      </c>
      <c r="E3" s="370" t="s">
        <v>29</v>
      </c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2"/>
      <c r="B4" s="365"/>
      <c r="C4" s="365"/>
      <c r="D4" s="368"/>
      <c r="E4" s="356" t="s">
        <v>30</v>
      </c>
      <c r="F4" s="357"/>
      <c r="G4" s="357"/>
      <c r="H4" s="357" t="s">
        <v>31</v>
      </c>
      <c r="I4" s="357"/>
      <c r="J4" s="52" t="s">
        <v>32</v>
      </c>
      <c r="K4" s="358" t="s">
        <v>33</v>
      </c>
      <c r="L4" s="358"/>
      <c r="M4" s="358" t="s">
        <v>34</v>
      </c>
      <c r="N4" s="35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3"/>
      <c r="B5" s="366"/>
      <c r="C5" s="366"/>
      <c r="D5" s="36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v>74</v>
      </c>
      <c r="C6" s="154">
        <v>0</v>
      </c>
      <c r="D6" s="136">
        <f>'[2]1'!$P$31</f>
        <v>21.166666666666668</v>
      </c>
      <c r="E6" s="271">
        <f>'[2]1'!$P$12</f>
        <v>10.4</v>
      </c>
      <c r="F6" s="269">
        <f>'[2]1'!$P$21</f>
        <v>1.7016666666666669</v>
      </c>
      <c r="G6" s="266">
        <f>'[2]1'!$P$32</f>
        <v>0.17083333333333331</v>
      </c>
      <c r="H6" s="267">
        <f>'[2]1'!$P$10</f>
        <v>8.5500000000000007</v>
      </c>
      <c r="I6" s="268">
        <f>'[2]1'!$P$30</f>
        <v>8.64</v>
      </c>
      <c r="J6" s="267">
        <f>'[2]1'!$P$34</f>
        <v>3.8175000000000003</v>
      </c>
      <c r="K6" s="272">
        <f>'[2]1'!$P$9</f>
        <v>142</v>
      </c>
      <c r="L6" s="272">
        <f>'[2]1'!$P$29</f>
        <v>151.66666666666666</v>
      </c>
      <c r="M6" s="272">
        <f>'[2]1'!$P$7</f>
        <v>120</v>
      </c>
      <c r="N6" s="272">
        <f>'[2]1'!$P$27</f>
        <v>93</v>
      </c>
      <c r="O6" s="272">
        <f>'[2]1'!$P$28</f>
        <v>5.666666666666667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68</v>
      </c>
      <c r="C7" s="154">
        <f>'[1]2'!$F$5</f>
        <v>0</v>
      </c>
      <c r="D7" s="136">
        <f>'[2]2'!$P$31</f>
        <v>21</v>
      </c>
      <c r="E7" s="271">
        <f>'[2]2'!$P$12</f>
        <v>9.02</v>
      </c>
      <c r="F7" s="269">
        <f>'[2]2'!$P$21</f>
        <v>1.625</v>
      </c>
      <c r="G7" s="266">
        <f>'[2]2'!$P$32</f>
        <v>0.15650000000000003</v>
      </c>
      <c r="H7" s="267">
        <f>'[2]2'!$P$10</f>
        <v>8.58</v>
      </c>
      <c r="I7" s="268">
        <f>'[2]2'!$P$30</f>
        <v>8.7783333333333342</v>
      </c>
      <c r="J7" s="267">
        <f>'[2]2'!$P$34</f>
        <v>3.3325000000000009</v>
      </c>
      <c r="K7" s="272">
        <f>'[2]2'!$P$9</f>
        <v>150</v>
      </c>
      <c r="L7" s="272">
        <f>'[2]2'!$P$29</f>
        <v>148</v>
      </c>
      <c r="M7" s="272">
        <f>'[2]2'!$P$7</f>
        <v>117</v>
      </c>
      <c r="N7" s="288">
        <f>'[2]2'!$P$27</f>
        <v>87.666666666666671</v>
      </c>
      <c r="O7" s="288">
        <f>'[2]2'!$P$28</f>
        <v>4.333333333333333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82</v>
      </c>
      <c r="C8" s="154">
        <f>'[1]3'!$F$5</f>
        <v>0</v>
      </c>
      <c r="D8" s="136">
        <f>'[2]3'!$P$31</f>
        <v>21.166666666666668</v>
      </c>
      <c r="E8" s="271">
        <f>'[2]3'!$P$12</f>
        <v>10.3</v>
      </c>
      <c r="F8" s="269">
        <f>'[2]3'!$P$21</f>
        <v>1.9833333333333334</v>
      </c>
      <c r="G8" s="266">
        <f>'[2]3'!$P$32</f>
        <v>0.15433333333333335</v>
      </c>
      <c r="H8" s="267">
        <f>'[2]3'!$P$10</f>
        <v>8.58</v>
      </c>
      <c r="I8" s="268">
        <f>'[2]3'!$P$30</f>
        <v>8.7283333333333335</v>
      </c>
      <c r="J8" s="267">
        <f>'[2]3'!$P$34</f>
        <v>3.4741666666666666</v>
      </c>
      <c r="K8" s="272">
        <f>'[2]3'!$P$9</f>
        <v>145</v>
      </c>
      <c r="L8" s="272">
        <f>'[2]3'!$P$29</f>
        <v>142</v>
      </c>
      <c r="M8" s="272">
        <f>'[2]3'!$P$7</f>
        <v>120</v>
      </c>
      <c r="N8" s="272">
        <f>'[2]3'!$P$27</f>
        <v>86.333333333333329</v>
      </c>
      <c r="O8" s="272">
        <f>'[2]3'!$P$28</f>
        <v>4.666666666666667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81</v>
      </c>
      <c r="C9" s="154">
        <f>'[1]4'!$F$5</f>
        <v>0</v>
      </c>
      <c r="D9" s="136">
        <f>'[2]4'!$P$31</f>
        <v>21.666666666666668</v>
      </c>
      <c r="E9" s="271">
        <f>'[2]4'!$P$12</f>
        <v>10.1</v>
      </c>
      <c r="F9" s="269">
        <f>'[2]4'!$P$21</f>
        <v>2.1383333333333332</v>
      </c>
      <c r="G9" s="266">
        <f>'[2]4'!$P$32</f>
        <v>0.1565</v>
      </c>
      <c r="H9" s="267">
        <f>'[2]4'!$P$10</f>
        <v>8.5500000000000007</v>
      </c>
      <c r="I9" s="268">
        <f>'[2]4'!$P$30</f>
        <v>8.831666666666667</v>
      </c>
      <c r="J9" s="267">
        <f>'[2]4'!$P$34</f>
        <v>3.5983333333333327</v>
      </c>
      <c r="K9" s="272">
        <f>'[2]4'!$P$9</f>
        <v>148</v>
      </c>
      <c r="L9" s="272">
        <f>'[2]4'!$P$29</f>
        <v>140.66666666666666</v>
      </c>
      <c r="M9" s="272">
        <f>'[2]4'!$P$7</f>
        <v>117</v>
      </c>
      <c r="N9" s="272">
        <f>'[2]4'!$P$27</f>
        <v>79.666666666666671</v>
      </c>
      <c r="O9" s="272">
        <f>'[2]4'!$P$28</f>
        <v>5.333333333333333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64</v>
      </c>
      <c r="C10" s="154">
        <f>'[1]5'!$F$5</f>
        <v>0</v>
      </c>
      <c r="D10" s="136">
        <f>'[2]5'!$P$31</f>
        <v>21.333333333333332</v>
      </c>
      <c r="E10" s="271">
        <f>'[2]5'!$P$12</f>
        <v>10.7</v>
      </c>
      <c r="F10" s="269">
        <f>'[2]5'!$P$21</f>
        <v>2.1666666666666665</v>
      </c>
      <c r="G10" s="266">
        <f>'[2]5'!$P$32</f>
        <v>0.11066666666666668</v>
      </c>
      <c r="H10" s="267">
        <f>'[2]5'!$P$10</f>
        <v>8.6</v>
      </c>
      <c r="I10" s="268">
        <f>'[2]5'!$P$30</f>
        <v>8.7566666666666659</v>
      </c>
      <c r="J10" s="267">
        <f>'[2]5'!$P$34</f>
        <v>3.61</v>
      </c>
      <c r="K10" s="272">
        <f>'[2]5'!$P$9</f>
        <v>150</v>
      </c>
      <c r="L10" s="272">
        <f>'[2]5'!$P$29</f>
        <v>147.33333333333334</v>
      </c>
      <c r="M10" s="272">
        <f>'[2]5'!$P$7</f>
        <v>130</v>
      </c>
      <c r="N10" s="272">
        <f>'[2]5'!$P$27</f>
        <v>90</v>
      </c>
      <c r="O10" s="272">
        <f>'[2]5'!$P$28</f>
        <v>4.666666666666667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64</v>
      </c>
      <c r="C11" s="154">
        <f>'[1]6'!$F$5</f>
        <v>0</v>
      </c>
      <c r="D11" s="136">
        <f>'[2]6'!$P$31</f>
        <v>22.833333333333332</v>
      </c>
      <c r="E11" s="271">
        <f>'[2]6'!$P$12</f>
        <v>15.5</v>
      </c>
      <c r="F11" s="269">
        <f>'[2]6'!$P$21</f>
        <v>2.1533333333333329</v>
      </c>
      <c r="G11" s="266">
        <f>'[2]6'!$P$32</f>
        <v>0.1205</v>
      </c>
      <c r="H11" s="267">
        <f>'[2]6'!$P$10</f>
        <v>8.6300000000000008</v>
      </c>
      <c r="I11" s="268">
        <f>'[2]6'!$P$30</f>
        <v>8.7433333333333323</v>
      </c>
      <c r="J11" s="267">
        <f>'[2]6'!$P$34</f>
        <v>3.5833333333333326</v>
      </c>
      <c r="K11" s="272">
        <f>'[2]6'!$P$9</f>
        <v>146</v>
      </c>
      <c r="L11" s="272">
        <f>'[2]6'!$P$29</f>
        <v>152.66666666666666</v>
      </c>
      <c r="M11" s="272">
        <f>'[2]6'!$P$7</f>
        <v>115</v>
      </c>
      <c r="N11" s="272">
        <f>'[2]6'!$P$27</f>
        <v>90</v>
      </c>
      <c r="O11" s="272">
        <f>'[2]6'!$P$28</f>
        <v>5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v>76</v>
      </c>
      <c r="C12" s="154">
        <f>'[1]7'!$F$5</f>
        <v>0</v>
      </c>
      <c r="D12" s="136">
        <f>'[2]7'!$P$31</f>
        <v>21.833333333333332</v>
      </c>
      <c r="E12" s="271">
        <f>'[2]7'!$P$12</f>
        <v>16.899999999999999</v>
      </c>
      <c r="F12" s="269">
        <f>'[2]7'!$P$21</f>
        <v>2.0674999999999999</v>
      </c>
      <c r="G12" s="266">
        <f>'[2]7'!$P$32</f>
        <v>0.30299999999999999</v>
      </c>
      <c r="H12" s="267">
        <f>'[2]7'!$P$10</f>
        <v>8.5399999999999991</v>
      </c>
      <c r="I12" s="268">
        <f>'[2]7'!$P$30</f>
        <v>8.6666666666666661</v>
      </c>
      <c r="J12" s="267">
        <f>'[2]7'!$P$34</f>
        <v>3.4858333333333338</v>
      </c>
      <c r="K12" s="272">
        <f>'[2]7'!$P$9</f>
        <v>140</v>
      </c>
      <c r="L12" s="272">
        <f>'[2]7'!$P$29</f>
        <v>139</v>
      </c>
      <c r="M12" s="272">
        <f>'[2]7'!$P$7</f>
        <v>121</v>
      </c>
      <c r="N12" s="272">
        <f>'[2]7'!$P$27</f>
        <v>84</v>
      </c>
      <c r="O12" s="272">
        <f>'[2]7'!$P$28</f>
        <v>5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x14ac:dyDescent="0.2">
      <c r="A13" s="30">
        <v>8</v>
      </c>
      <c r="B13" s="135">
        <f>'[1]8'!$I$5</f>
        <v>71</v>
      </c>
      <c r="C13" s="154">
        <v>1</v>
      </c>
      <c r="D13" s="136">
        <v>23</v>
      </c>
      <c r="E13" s="271">
        <f>'[2]8'!$P$12</f>
        <v>10.8</v>
      </c>
      <c r="F13" s="269">
        <f>'[2]8'!$P$21</f>
        <v>1.97</v>
      </c>
      <c r="G13" s="266">
        <f>'[2]8'!$P$32</f>
        <v>0.16266666666666665</v>
      </c>
      <c r="H13" s="267">
        <f>'[2]8'!$P$10</f>
        <v>8.5299999999999994</v>
      </c>
      <c r="I13" s="268">
        <f>'[2]8'!$P$30</f>
        <v>8.98</v>
      </c>
      <c r="J13" s="267">
        <f>'[2]8'!$P$34</f>
        <v>3.6691666666666669</v>
      </c>
      <c r="K13" s="272">
        <f>'[2]8'!$P$9</f>
        <v>156</v>
      </c>
      <c r="L13" s="272">
        <f>'[2]8'!$P$29</f>
        <v>132.33333333333334</v>
      </c>
      <c r="M13" s="272">
        <f>'[2]8'!$P$7</f>
        <v>118</v>
      </c>
      <c r="N13" s="272">
        <f>'[2]8'!$P$27</f>
        <v>72.333333333333329</v>
      </c>
      <c r="O13" s="272">
        <f>'[2]8'!$P$28</f>
        <v>6.666666666666667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65</v>
      </c>
      <c r="C14" s="154">
        <f>'[1]9'!$F$5</f>
        <v>0</v>
      </c>
      <c r="D14" s="136">
        <f>'[2]9'!$P$31</f>
        <v>22.166666666666668</v>
      </c>
      <c r="E14" s="271">
        <f>'[2]9'!$P$12</f>
        <v>11.7</v>
      </c>
      <c r="F14" s="269">
        <f>'[2]9'!$P$21</f>
        <v>2.5783333333333336</v>
      </c>
      <c r="G14" s="266">
        <f>'[2]9'!$P$32</f>
        <v>0.18366666666666664</v>
      </c>
      <c r="H14" s="267">
        <f>'[2]9'!$P$10</f>
        <v>8.51</v>
      </c>
      <c r="I14" s="268">
        <f>'[2]9'!$P$30</f>
        <v>8.8983333333333317</v>
      </c>
      <c r="J14" s="267">
        <f>'[2]9'!$P$34</f>
        <v>3.5150000000000001</v>
      </c>
      <c r="K14" s="272">
        <f>'[2]9'!$P$9</f>
        <v>143</v>
      </c>
      <c r="L14" s="272">
        <f>'[2]9'!$P$29</f>
        <v>132</v>
      </c>
      <c r="M14" s="272">
        <f>'[2]9'!$P$7</f>
        <v>115</v>
      </c>
      <c r="N14" s="272">
        <f>'[2]9'!$P$27</f>
        <v>79.666666666666671</v>
      </c>
      <c r="O14" s="272">
        <f>'[2]9'!$P$28</f>
        <v>6.333333333333333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71</v>
      </c>
      <c r="C15" s="154">
        <f>'[1]10'!$F$5</f>
        <v>0</v>
      </c>
      <c r="D15" s="136">
        <f>'[2]10'!$P$31</f>
        <v>21.166666666666668</v>
      </c>
      <c r="E15" s="271">
        <f>'[2]10'!$P$12</f>
        <v>13.5</v>
      </c>
      <c r="F15" s="269">
        <f>'[2]10'!$P$21</f>
        <v>2.6766666666666672</v>
      </c>
      <c r="G15" s="266">
        <f>'[2]10'!$P$32</f>
        <v>0.1305</v>
      </c>
      <c r="H15" s="267">
        <f>'[2]10'!$P$10</f>
        <v>8.57</v>
      </c>
      <c r="I15" s="268">
        <f>'[2]10'!$P$30</f>
        <v>8.7200000000000006</v>
      </c>
      <c r="J15" s="267">
        <f>'[2]10'!$P$34</f>
        <v>3.3581818181818188</v>
      </c>
      <c r="K15" s="272">
        <f>'[2]10'!$P$9</f>
        <v>140</v>
      </c>
      <c r="L15" s="272">
        <f>'[2]10'!$P$29</f>
        <v>136.66666666666666</v>
      </c>
      <c r="M15" s="272">
        <f>'[2]10'!$P$7</f>
        <v>110</v>
      </c>
      <c r="N15" s="272">
        <f>'[2]10'!$P$27</f>
        <v>85.666666666666671</v>
      </c>
      <c r="O15" s="272">
        <f>'[2]10'!$P$28</f>
        <v>6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80</v>
      </c>
      <c r="C16" s="154">
        <f>'[1]11'!$F$5</f>
        <v>0</v>
      </c>
      <c r="D16" s="136">
        <f>'[2]11'!$P$31</f>
        <v>21.5</v>
      </c>
      <c r="E16" s="271">
        <f>'[2]11'!$P$12</f>
        <v>13.9</v>
      </c>
      <c r="F16" s="269">
        <f>'[2]11'!$P$21</f>
        <v>2.8366666666666664</v>
      </c>
      <c r="G16" s="266">
        <f>'[2]11'!$P$32</f>
        <v>0.12016666666666666</v>
      </c>
      <c r="H16" s="267">
        <f>'[2]11'!$P$10</f>
        <v>8.41</v>
      </c>
      <c r="I16" s="268">
        <f>'[2]11'!$P$30</f>
        <v>8.6616666666666671</v>
      </c>
      <c r="J16" s="267">
        <f>'[2]11'!$P$34</f>
        <v>3.8016666666666672</v>
      </c>
      <c r="K16" s="272">
        <f>'[2]11'!$P$9</f>
        <v>152</v>
      </c>
      <c r="L16" s="272">
        <f>'[2]11'!$P$29</f>
        <v>143.33333333333334</v>
      </c>
      <c r="M16" s="272">
        <f>'[2]11'!$P$7</f>
        <v>117</v>
      </c>
      <c r="N16" s="272">
        <f>'[2]11'!$P$27</f>
        <v>88.666666666666671</v>
      </c>
      <c r="O16" s="272">
        <f>'[2]11'!$P$28</f>
        <v>4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64</v>
      </c>
      <c r="C17" s="154">
        <f>'[1]12'!$F$5</f>
        <v>0</v>
      </c>
      <c r="D17" s="136">
        <f>'[2]12'!$P$31</f>
        <v>21.333333333333332</v>
      </c>
      <c r="E17" s="271">
        <f>'[2]12'!$P$12</f>
        <v>14.4</v>
      </c>
      <c r="F17" s="269">
        <f>'[2]12'!$P$21</f>
        <v>2.9016666666666668</v>
      </c>
      <c r="G17" s="266">
        <f>'[2]12'!$P$32</f>
        <v>9.7666666666666666E-2</v>
      </c>
      <c r="H17" s="267">
        <f>'[2]12'!$P$10</f>
        <v>8.11</v>
      </c>
      <c r="I17" s="268">
        <f>'[2]12'!$P$30</f>
        <v>8.5866666666666678</v>
      </c>
      <c r="J17" s="267">
        <f>'[2]12'!$P$34</f>
        <v>3.6991666666666667</v>
      </c>
      <c r="K17" s="272">
        <f>'[2]12'!$P$9</f>
        <v>154</v>
      </c>
      <c r="L17" s="272">
        <f>'[2]12'!$P$29</f>
        <v>136.66666666666666</v>
      </c>
      <c r="M17" s="272">
        <f>'[2]12'!$P$7</f>
        <v>120</v>
      </c>
      <c r="N17" s="272">
        <f>'[2]12'!$P$27</f>
        <v>78</v>
      </c>
      <c r="O17" s="272">
        <f>'[2]12'!$P$28</f>
        <v>4.333333333333333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75</v>
      </c>
      <c r="C18" s="154">
        <f>'[1]13'!$F$5</f>
        <v>0</v>
      </c>
      <c r="D18" s="136">
        <f>'[2]13'!$P$31</f>
        <v>21.833333333333332</v>
      </c>
      <c r="E18" s="271">
        <f>'[2]13'!$P$12</f>
        <v>14</v>
      </c>
      <c r="F18" s="269">
        <f>'[2]13'!$P$21</f>
        <v>2.5983333333333332</v>
      </c>
      <c r="G18" s="266">
        <f>'[2]13'!$P$32</f>
        <v>0.10866666666666668</v>
      </c>
      <c r="H18" s="267">
        <f>'[2]13'!$P$10</f>
        <v>8.1300000000000008</v>
      </c>
      <c r="I18" s="268">
        <f>'[2]13'!$P$30</f>
        <v>8.8233333333333341</v>
      </c>
      <c r="J18" s="267">
        <f>'[2]13'!$P$34</f>
        <v>3.6424999999999996</v>
      </c>
      <c r="K18" s="272">
        <f>'[2]13'!$P$9</f>
        <v>142</v>
      </c>
      <c r="L18" s="272">
        <f>'[2]13'!$P$29</f>
        <v>129.33333333333334</v>
      </c>
      <c r="M18" s="272">
        <f>'[2]13'!$P$7</f>
        <v>115</v>
      </c>
      <c r="N18" s="272">
        <f>'[2]13'!$P$27</f>
        <v>64.333333333333329</v>
      </c>
      <c r="O18" s="272">
        <f>'[2]13'!$P$28</f>
        <v>7.666666666666667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80</v>
      </c>
      <c r="C19" s="154">
        <f>'[1]14'!$F$5</f>
        <v>0</v>
      </c>
      <c r="D19" s="136">
        <f>'[2]14'!$P$31</f>
        <v>21.666666666666668</v>
      </c>
      <c r="E19" s="271">
        <f>'[2]14'!$P$12</f>
        <v>12.6</v>
      </c>
      <c r="F19" s="269">
        <f>'[2]14'!$P$21</f>
        <v>2.4083333333333328</v>
      </c>
      <c r="G19" s="266">
        <f>'[2]14'!$P$32</f>
        <v>0.10416666666666667</v>
      </c>
      <c r="H19" s="267">
        <f>'[2]14'!$P$10</f>
        <v>8.31</v>
      </c>
      <c r="I19" s="268">
        <f>'[2]14'!$P$30</f>
        <v>8.8516666666666666</v>
      </c>
      <c r="J19" s="267">
        <f>'[2]14'!$P$34</f>
        <v>3.6933333333333338</v>
      </c>
      <c r="K19" s="272">
        <f>'[2]14'!$P$9</f>
        <v>145</v>
      </c>
      <c r="L19" s="272">
        <f>'[2]14'!$P$29</f>
        <v>129.33333333333334</v>
      </c>
      <c r="M19" s="272">
        <f>'[2]14'!$P$7</f>
        <v>125</v>
      </c>
      <c r="N19" s="272">
        <f>'[2]14'!$P$27</f>
        <v>64.666666666666671</v>
      </c>
      <c r="O19" s="272">
        <f>'[2]14'!$P$28</f>
        <v>9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71</v>
      </c>
      <c r="C20" s="154">
        <f>'[1]15'!$F$5</f>
        <v>0</v>
      </c>
      <c r="D20" s="136">
        <f>'[2]15'!$P$31</f>
        <v>22.166666666666668</v>
      </c>
      <c r="E20" s="271">
        <f>'[2]15'!$P$12</f>
        <v>10.6</v>
      </c>
      <c r="F20" s="269">
        <f>'[2]15'!$P$21</f>
        <v>2.5766666666666667</v>
      </c>
      <c r="G20" s="266">
        <f>'[2]15'!$P$32</f>
        <v>0.1225</v>
      </c>
      <c r="H20" s="267">
        <f>'[2]15'!$P$10</f>
        <v>8.31</v>
      </c>
      <c r="I20" s="268">
        <f>'[2]15'!$P$30</f>
        <v>8.9599999999999991</v>
      </c>
      <c r="J20" s="267">
        <f>'[2]15'!$P$34</f>
        <v>3.7683333333333331</v>
      </c>
      <c r="K20" s="272">
        <f>'[2]15'!$P$9</f>
        <v>142</v>
      </c>
      <c r="L20" s="272">
        <f>'[2]15'!$P$29</f>
        <v>122.33333333333333</v>
      </c>
      <c r="M20" s="272">
        <f>'[2]15'!$P$7</f>
        <v>113</v>
      </c>
      <c r="N20" s="272">
        <f>'[2]15'!$P$27</f>
        <v>64.666666666666671</v>
      </c>
      <c r="O20" s="272">
        <f>'[2]15'!$P$28</f>
        <v>10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'[2]16'!$P$31</f>
        <v>22.166666666666668</v>
      </c>
      <c r="E21" s="271">
        <f>'[2]16'!$P$12</f>
        <v>12.4</v>
      </c>
      <c r="F21" s="269">
        <f>'[2]16'!$P$21</f>
        <v>2.6040000000000001</v>
      </c>
      <c r="G21" s="266">
        <f>'[2]16'!$P$32</f>
        <v>9.3333333333333338E-2</v>
      </c>
      <c r="H21" s="267">
        <f>'[2]16'!$P$10</f>
        <v>8.39</v>
      </c>
      <c r="I21" s="268">
        <f>'[2]16'!$P$30</f>
        <v>8.7833333333333332</v>
      </c>
      <c r="J21" s="267">
        <f>'[2]16'!$P$34</f>
        <v>3.5225000000000004</v>
      </c>
      <c r="K21" s="272">
        <f>'[2]16'!$P$9</f>
        <v>143</v>
      </c>
      <c r="L21" s="272">
        <f>'[2]16'!$P$29</f>
        <v>135</v>
      </c>
      <c r="M21" s="272">
        <f>'[2]16'!$P$7</f>
        <v>114</v>
      </c>
      <c r="N21" s="272">
        <f>'[2]16'!$P$27</f>
        <v>79.666666666666671</v>
      </c>
      <c r="O21" s="272">
        <f>'[2]16'!$P$28</f>
        <v>6.666666666666667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68</v>
      </c>
      <c r="C22" s="154">
        <f>'[1]17'!$F$5</f>
        <v>0</v>
      </c>
      <c r="D22" s="136">
        <f>'[2]17'!$P$31</f>
        <v>21.5</v>
      </c>
      <c r="E22" s="271">
        <f>'[2]17'!$P$12</f>
        <v>13</v>
      </c>
      <c r="F22" s="269">
        <f>'[2]17'!$P$21</f>
        <v>2.4766666666666666</v>
      </c>
      <c r="G22" s="266">
        <f>'[2]17'!$P$32</f>
        <v>0.10333333333333333</v>
      </c>
      <c r="H22" s="267">
        <f>'[2]17'!$P$10</f>
        <v>8.3000000000000007</v>
      </c>
      <c r="I22" s="268">
        <f>'[2]17'!$P$30</f>
        <v>8.9016666666666655</v>
      </c>
      <c r="J22" s="267">
        <f>'[2]17'!$P$34</f>
        <v>3.6458333333333326</v>
      </c>
      <c r="K22" s="272">
        <f>'[2]17'!$P$9</f>
        <v>140</v>
      </c>
      <c r="L22" s="272">
        <f>'[2]17'!$P$29</f>
        <v>129.33333333333334</v>
      </c>
      <c r="M22" s="272">
        <f>'[2]17'!$P$7</f>
        <v>114</v>
      </c>
      <c r="N22" s="272">
        <f>'[2]17'!$P$27</f>
        <v>68.666666666666671</v>
      </c>
      <c r="O22" s="272">
        <f>'[2]17'!$P$28</f>
        <v>7.666666666666667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76</v>
      </c>
      <c r="C23" s="154">
        <f>'[1]18'!$F$5</f>
        <v>0</v>
      </c>
      <c r="D23" s="136">
        <f>'[2]18'!$P$31</f>
        <v>21.666666666666668</v>
      </c>
      <c r="E23" s="271">
        <f>'[2]18'!$P$12</f>
        <v>12.9</v>
      </c>
      <c r="F23" s="269">
        <f>'[2]18'!$P$21</f>
        <v>2.25</v>
      </c>
      <c r="G23" s="266">
        <f>'[2]18'!$P$32</f>
        <v>0.10399999999999998</v>
      </c>
      <c r="H23" s="267">
        <f>'[2]18'!$P$10</f>
        <v>8.5</v>
      </c>
      <c r="I23" s="268">
        <f>'[2]18'!$P$30</f>
        <v>8.9216666666666651</v>
      </c>
      <c r="J23" s="267">
        <f>'[2]18'!$P$34</f>
        <v>3.4908333333333332</v>
      </c>
      <c r="K23" s="272">
        <f>'[2]18'!$P$9</f>
        <v>141</v>
      </c>
      <c r="L23" s="272">
        <f>'[2]18'!$P$29</f>
        <v>126.33333333333333</v>
      </c>
      <c r="M23" s="272">
        <f>'[2]18'!$P$7</f>
        <v>113</v>
      </c>
      <c r="N23" s="272">
        <f>'[2]18'!$P$27</f>
        <v>69</v>
      </c>
      <c r="O23" s="272">
        <f>'[2]18'!$P$28</f>
        <v>4.666666666666667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68</v>
      </c>
      <c r="C24" s="154">
        <f>'[1]19'!$F$5</f>
        <v>0</v>
      </c>
      <c r="D24" s="136">
        <f>'[2]19'!$P$31</f>
        <v>21.833333333333332</v>
      </c>
      <c r="E24" s="271">
        <f>'[2]19'!$P$12</f>
        <v>8.65</v>
      </c>
      <c r="F24" s="269">
        <f>'[2]19'!$P$21</f>
        <v>2.3683333333333332</v>
      </c>
      <c r="G24" s="266">
        <f>'[2]19'!$P$32</f>
        <v>9.3333333333333324E-2</v>
      </c>
      <c r="H24" s="267">
        <f>'[2]19'!$P$10</f>
        <v>8.4700000000000006</v>
      </c>
      <c r="I24" s="268">
        <f>'[2]19'!$P$30</f>
        <v>8.8133333333333344</v>
      </c>
      <c r="J24" s="267">
        <f>'[2]19'!$P$34</f>
        <v>3.7483333333333335</v>
      </c>
      <c r="K24" s="272">
        <f>'[2]19'!$P$9</f>
        <v>140</v>
      </c>
      <c r="L24" s="272">
        <f>'[2]19'!$P$29</f>
        <v>137.66666666666666</v>
      </c>
      <c r="M24" s="272">
        <f>'[2]19'!$P$7</f>
        <v>125</v>
      </c>
      <c r="N24" s="272">
        <f>'[2]19'!$P$27</f>
        <v>79.333333333333329</v>
      </c>
      <c r="O24" s="272">
        <f>'[2]19'!$P$28</f>
        <v>4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72</v>
      </c>
      <c r="C25" s="154">
        <f>'[1]20'!$F$5</f>
        <v>0</v>
      </c>
      <c r="D25" s="136">
        <f>'[2]20'!$P$31</f>
        <v>22.166666666666668</v>
      </c>
      <c r="E25" s="271">
        <f>'[2]20'!$P$12</f>
        <v>9.86</v>
      </c>
      <c r="F25" s="269">
        <f>'[2]20'!$P$21</f>
        <v>2.4833333333333329</v>
      </c>
      <c r="G25" s="266">
        <f>'[2]20'!$P$32</f>
        <v>0.11333333333333334</v>
      </c>
      <c r="H25" s="267">
        <f>'[2]20'!$P$10</f>
        <v>8.36</v>
      </c>
      <c r="I25" s="268">
        <f>'[2]20'!$P$30</f>
        <v>8.8849999999999998</v>
      </c>
      <c r="J25" s="267">
        <f>'[2]20'!$P$34</f>
        <v>3.8183333333333334</v>
      </c>
      <c r="K25" s="272">
        <f>'[2]20'!$P$9</f>
        <v>137</v>
      </c>
      <c r="L25" s="272">
        <f>'[2]20'!$P$29</f>
        <v>140.33333333333334</v>
      </c>
      <c r="M25" s="272">
        <f>'[2]20'!$P$7</f>
        <v>111</v>
      </c>
      <c r="N25" s="272">
        <f>'[2]20'!$P$27</f>
        <v>81.666666666666671</v>
      </c>
      <c r="O25" s="272">
        <f>'[2]20'!$P$28</f>
        <v>7.666666666666667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72</v>
      </c>
      <c r="C26" s="154">
        <f>'[1]21'!$F$5</f>
        <v>0</v>
      </c>
      <c r="D26" s="136">
        <f>'[2]21'!$P$31</f>
        <v>22.333333333333332</v>
      </c>
      <c r="E26" s="271">
        <f>'[2]20'!$P$12</f>
        <v>9.86</v>
      </c>
      <c r="F26" s="269">
        <f>'[2]21'!$P$21</f>
        <v>2.1339999999999999</v>
      </c>
      <c r="G26" s="266">
        <f>'[2]21'!$P$32</f>
        <v>0.13966666666666669</v>
      </c>
      <c r="H26" s="267">
        <f>'[2]21'!$P$10</f>
        <v>8.24</v>
      </c>
      <c r="I26" s="268">
        <f>'[2]21'!$P$30</f>
        <v>8.8183333333333334</v>
      </c>
      <c r="J26" s="267">
        <f>'[2]21'!$P$34</f>
        <v>3.5591666666666675</v>
      </c>
      <c r="K26" s="272">
        <f>'[2]21'!$P$9</f>
        <v>137</v>
      </c>
      <c r="L26" s="272">
        <f>'[2]21'!$P$29</f>
        <v>144.66666666666666</v>
      </c>
      <c r="M26" s="272">
        <f>'[2]21'!$P$7</f>
        <v>111</v>
      </c>
      <c r="N26" s="272">
        <f>'[2]21'!$P$27</f>
        <v>81</v>
      </c>
      <c r="O26" s="272">
        <f>'[2]21'!$P$28</f>
        <v>5.666666666666667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89</v>
      </c>
      <c r="C27" s="154">
        <f>'[1]22'!$F$5</f>
        <v>0</v>
      </c>
      <c r="D27" s="136">
        <f>'[2]22'!$P$31</f>
        <v>21.833333333333332</v>
      </c>
      <c r="E27" s="271">
        <f>'[2]22'!$P$12</f>
        <v>8.39</v>
      </c>
      <c r="F27" s="269">
        <f>'[2]22'!$P$21</f>
        <v>2.3033333333333332</v>
      </c>
      <c r="G27" s="266">
        <f>'[2]22'!$P$32</f>
        <v>0.13800000000000001</v>
      </c>
      <c r="H27" s="267">
        <f>'[2]22'!$P$10</f>
        <v>8.39</v>
      </c>
      <c r="I27" s="268">
        <f>'[2]22'!$P$30</f>
        <v>8.9016666666666655</v>
      </c>
      <c r="J27" s="267">
        <f>'[2]22'!$P$34</f>
        <v>3.4258333333333333</v>
      </c>
      <c r="K27" s="272">
        <f>'[2]22'!$P$9</f>
        <v>140</v>
      </c>
      <c r="L27" s="272">
        <f>'[2]22'!$P$29</f>
        <v>136.33333333333334</v>
      </c>
      <c r="M27" s="272">
        <f>'[2]22'!$P$7</f>
        <v>112</v>
      </c>
      <c r="N27" s="272">
        <f>'[2]22'!$P$27</f>
        <v>84.333333333333329</v>
      </c>
      <c r="O27" s="272">
        <f>'[2]22'!$P$28</f>
        <v>7.666666666666667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68</v>
      </c>
      <c r="C28" s="154">
        <f>'[1]23'!$F$5</f>
        <v>0</v>
      </c>
      <c r="D28" s="136">
        <f>'[2]23'!$P$31</f>
        <v>23</v>
      </c>
      <c r="E28" s="271">
        <f>'[2]23'!$P$12</f>
        <v>10.5</v>
      </c>
      <c r="F28" s="269">
        <f>'[2]23'!$P$21</f>
        <v>2.37</v>
      </c>
      <c r="G28" s="266">
        <f>'[2]23'!$P$32</f>
        <v>0.11883333333333333</v>
      </c>
      <c r="H28" s="267">
        <f>'[2]23'!$P$10</f>
        <v>8.2899999999999991</v>
      </c>
      <c r="I28" s="268">
        <f>'[2]23'!$P$30</f>
        <v>8.8949999999999996</v>
      </c>
      <c r="J28" s="267">
        <f>'[2]23'!$P$34</f>
        <v>3.5358333333333332</v>
      </c>
      <c r="K28" s="272">
        <f>'[2]23'!$P$9</f>
        <v>142</v>
      </c>
      <c r="L28" s="272">
        <f>'[2]23'!$P$29</f>
        <v>130.33333333333334</v>
      </c>
      <c r="M28" s="272">
        <f>'[2]23'!$P$7</f>
        <v>118</v>
      </c>
      <c r="N28" s="272">
        <f>'[2]23'!$P$27</f>
        <v>73.333333333333329</v>
      </c>
      <c r="O28" s="272">
        <f>'[2]23'!$P$28</f>
        <v>5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74</v>
      </c>
      <c r="C29" s="154">
        <f>'[1]24'!$F$5</f>
        <v>0.1</v>
      </c>
      <c r="D29" s="136">
        <f>'[2]24'!$P$31</f>
        <v>22.833333333333332</v>
      </c>
      <c r="E29" s="271">
        <f>'[2]24'!$P$12</f>
        <v>8.94</v>
      </c>
      <c r="F29" s="269">
        <f>'[2]24'!$P$21</f>
        <v>2.0266666666666668</v>
      </c>
      <c r="G29" s="266">
        <f>'[2]24'!$P$32</f>
        <v>0.12466666666666666</v>
      </c>
      <c r="H29" s="267">
        <f>'[2]24'!$P$10</f>
        <v>8.34</v>
      </c>
      <c r="I29" s="268">
        <f>'[2]24'!$P$30</f>
        <v>8.8466666666666676</v>
      </c>
      <c r="J29" s="267">
        <f>'[2]24'!$P$34</f>
        <v>3.5516666666666672</v>
      </c>
      <c r="K29" s="272">
        <f>'[2]24'!$P$9</f>
        <v>138</v>
      </c>
      <c r="L29" s="272">
        <f>'[2]24'!$P$29</f>
        <v>142</v>
      </c>
      <c r="M29" s="272">
        <f>'[2]24'!$P$7</f>
        <v>118</v>
      </c>
      <c r="N29" s="272">
        <f>'[2]24'!$P$27</f>
        <v>76.666666666666671</v>
      </c>
      <c r="O29" s="272">
        <f>'[2]24'!$P$28</f>
        <v>6.666666666666667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64</v>
      </c>
      <c r="C30" s="154">
        <f>'[1]25'!$F$5</f>
        <v>2.2000000000000002</v>
      </c>
      <c r="D30" s="136">
        <f>'[2]25'!$P$31</f>
        <v>22.666666666666668</v>
      </c>
      <c r="E30" s="271">
        <f>'[2]25'!$P$12</f>
        <v>9.58</v>
      </c>
      <c r="F30" s="269">
        <f>'[2]25'!$P$21</f>
        <v>1.8616666666666666</v>
      </c>
      <c r="G30" s="266">
        <f>'[2]25'!$P$32</f>
        <v>9.5166666666666663E-2</v>
      </c>
      <c r="H30" s="267">
        <f>'[2]25'!$P$10</f>
        <v>8.32</v>
      </c>
      <c r="I30" s="268">
        <f>'[2]25'!$P$30</f>
        <v>8.8733333333333331</v>
      </c>
      <c r="J30" s="267">
        <f>'[2]25'!$P$34</f>
        <v>3.4350000000000005</v>
      </c>
      <c r="K30" s="272">
        <f>'[2]25'!$P$9</f>
        <v>145</v>
      </c>
      <c r="L30" s="272">
        <f>'[2]25'!$P$29</f>
        <v>134</v>
      </c>
      <c r="M30" s="272">
        <f>'[2]25'!$P$7</f>
        <v>114</v>
      </c>
      <c r="N30" s="272">
        <f>'[2]25'!$P$27</f>
        <v>77.666666666666671</v>
      </c>
      <c r="O30" s="272">
        <f>'[2]25'!$P$28</f>
        <v>3.6666666666666665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64</v>
      </c>
      <c r="C31" s="154">
        <f>'[1]26'!$F$5</f>
        <v>0</v>
      </c>
      <c r="D31" s="136">
        <f>'[2]26'!$P$31</f>
        <v>22.666666666666668</v>
      </c>
      <c r="E31" s="271">
        <f>'[2]26'!$P$12</f>
        <v>9.99</v>
      </c>
      <c r="F31" s="269">
        <f>'[2]26'!$P$21</f>
        <v>1.8740000000000001</v>
      </c>
      <c r="G31" s="266">
        <f>'[2]26'!$P$32</f>
        <v>0.11133333333333333</v>
      </c>
      <c r="H31" s="267">
        <f>'[2]26'!$P$10</f>
        <v>8.49</v>
      </c>
      <c r="I31" s="268">
        <f>'[2]26'!$P$30</f>
        <v>8.9533333333333331</v>
      </c>
      <c r="J31" s="267">
        <f>'[2]26'!$P$34</f>
        <v>3.4241666666666664</v>
      </c>
      <c r="K31" s="272">
        <f>'[2]26'!$P$9</f>
        <v>132</v>
      </c>
      <c r="L31" s="272">
        <f>'[2]26'!$P$29</f>
        <v>127.66666666666667</v>
      </c>
      <c r="M31" s="272">
        <f>'[2]26'!$P$7</f>
        <v>110</v>
      </c>
      <c r="N31" s="272">
        <f>'[2]26'!$P$27</f>
        <v>71.333333333333329</v>
      </c>
      <c r="O31" s="272">
        <f>'[2]26'!$P$28</f>
        <v>5.666666666666667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66</v>
      </c>
      <c r="C32" s="154">
        <f>'[1]27'!$F$5</f>
        <v>0</v>
      </c>
      <c r="D32" s="136">
        <f>'[2]27'!$P$31</f>
        <v>23</v>
      </c>
      <c r="E32" s="271">
        <f>'[2]27'!$P$12</f>
        <v>10</v>
      </c>
      <c r="F32" s="269">
        <f>'[2]27'!$P$21</f>
        <v>2.6599999999999997</v>
      </c>
      <c r="G32" s="266">
        <f>'[2]27'!$P$32</f>
        <v>0.13083333333333333</v>
      </c>
      <c r="H32" s="267">
        <f>'[2]27'!$P$10</f>
        <v>8.57</v>
      </c>
      <c r="I32" s="268">
        <f>'[2]27'!$P$30</f>
        <v>8.9633333333333329</v>
      </c>
      <c r="J32" s="267">
        <f>'[2]27'!$P$34</f>
        <v>3.831666666666667</v>
      </c>
      <c r="K32" s="272">
        <f>'[2]27'!$P$9</f>
        <v>149</v>
      </c>
      <c r="L32" s="272">
        <f>'[2]27'!$P$29</f>
        <v>103.66666666666667</v>
      </c>
      <c r="M32" s="272">
        <f>'[2]27'!$P$7</f>
        <v>109</v>
      </c>
      <c r="N32" s="272">
        <f>'[2]27'!$P$27</f>
        <v>78</v>
      </c>
      <c r="O32" s="272">
        <f>'[2]27'!$P$28</f>
        <v>6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75</v>
      </c>
      <c r="C33" s="154">
        <f>'[1]28'!$F$5</f>
        <v>0</v>
      </c>
      <c r="D33" s="136">
        <f>'[2]28'!$P$31</f>
        <v>22.333333333333332</v>
      </c>
      <c r="E33" s="271">
        <f>'[2]28'!$P$12</f>
        <v>8.74</v>
      </c>
      <c r="F33" s="269">
        <f>'[2]28'!$P$21</f>
        <v>2.3660000000000001</v>
      </c>
      <c r="G33" s="266">
        <f>'[2]28'!$P$32</f>
        <v>0.14283333333333334</v>
      </c>
      <c r="H33" s="267">
        <f>'[2]28'!$P$10</f>
        <v>8.4700000000000006</v>
      </c>
      <c r="I33" s="268">
        <f>'[2]28'!$P$30</f>
        <v>8.9583333333333339</v>
      </c>
      <c r="J33" s="267">
        <f>'[2]28'!$P$34</f>
        <v>3.5341666666666676</v>
      </c>
      <c r="K33" s="272">
        <f>'[2]28'!$P$9</f>
        <v>134</v>
      </c>
      <c r="L33" s="272">
        <f>'[2]28'!$P$29</f>
        <v>138.66666666666666</v>
      </c>
      <c r="M33" s="272">
        <f>'[2]28'!$P$7</f>
        <v>110</v>
      </c>
      <c r="N33" s="272">
        <f>'[2]28'!$P$27</f>
        <v>76.666666666666671</v>
      </c>
      <c r="O33" s="272">
        <f>'[2]28'!$P$28</f>
        <v>6.333333333333333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64</v>
      </c>
      <c r="C34" s="154">
        <f>'[1]29'!$F$5</f>
        <v>0</v>
      </c>
      <c r="D34" s="136">
        <f>'[2]29'!$P$31</f>
        <v>23.166666666666668</v>
      </c>
      <c r="E34" s="271">
        <f>'[2]29'!$P$12</f>
        <v>4.5</v>
      </c>
      <c r="F34" s="269">
        <f>'[2]29'!$P$21</f>
        <v>2.0283333333333329</v>
      </c>
      <c r="G34" s="266">
        <f>'[2]29'!$P$32</f>
        <v>0.161</v>
      </c>
      <c r="H34" s="267">
        <f>'[2]29'!$P$10</f>
        <v>8.67</v>
      </c>
      <c r="I34" s="268">
        <f>'[2]29'!$P$30</f>
        <v>8.8033333333333328</v>
      </c>
      <c r="J34" s="267">
        <f>'[2]29'!$P$34</f>
        <v>3.4916666666666667</v>
      </c>
      <c r="K34" s="272">
        <f>'[2]29'!$P$9</f>
        <v>135</v>
      </c>
      <c r="L34" s="272">
        <f>'[2]29'!$P$29</f>
        <v>130.33333333333334</v>
      </c>
      <c r="M34" s="272">
        <f>'[2]29'!$P$7</f>
        <v>108</v>
      </c>
      <c r="N34" s="272">
        <f>'[2]29'!$P$27</f>
        <v>78</v>
      </c>
      <c r="O34" s="272">
        <f>'[2]29'!$P$28</f>
        <v>6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80</v>
      </c>
      <c r="C35" s="154">
        <f>'[1]30'!$F$5</f>
        <v>0</v>
      </c>
      <c r="D35" s="136">
        <f>'[2]30'!$P$31</f>
        <v>23.333333333333332</v>
      </c>
      <c r="E35" s="271">
        <f>'[2]30'!$P$12</f>
        <v>6.7</v>
      </c>
      <c r="F35" s="269">
        <f>'[2]30'!$P$21</f>
        <v>2.5350000000000001</v>
      </c>
      <c r="G35" s="266">
        <f>'[2]30'!$P$32</f>
        <v>0.13350000000000001</v>
      </c>
      <c r="H35" s="267">
        <f>'[2]30'!$P$10</f>
        <v>8.57</v>
      </c>
      <c r="I35" s="268">
        <f>'[2]30'!$P$30</f>
        <v>8.7216666666666658</v>
      </c>
      <c r="J35" s="267">
        <f>'[2]30'!$P$34</f>
        <v>3.6666666666666665</v>
      </c>
      <c r="K35" s="272">
        <f>'[2]30'!$P$9</f>
        <v>135</v>
      </c>
      <c r="L35" s="272">
        <f>'[2]30'!$P$29</f>
        <v>134.66666666666666</v>
      </c>
      <c r="M35" s="272">
        <f>'[2]30'!$P$7</f>
        <v>104</v>
      </c>
      <c r="N35" s="272">
        <f>'[2]30'!$P$27</f>
        <v>78.333333333333329</v>
      </c>
      <c r="O35" s="272">
        <f>'[2]30'!$P$28</f>
        <v>8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72</v>
      </c>
      <c r="C36" s="154">
        <f>'[1]31'!$F$5</f>
        <v>0</v>
      </c>
      <c r="D36" s="136">
        <f>'[2]31'!$P$31</f>
        <v>23.166666666666668</v>
      </c>
      <c r="E36" s="271">
        <f>'[2]31'!$P$12</f>
        <v>6.71</v>
      </c>
      <c r="F36" s="269">
        <f>'[2]31'!$P$21</f>
        <v>2.1333333333333333</v>
      </c>
      <c r="G36" s="266">
        <f>'[2]31'!$P$32</f>
        <v>0.13966666666666666</v>
      </c>
      <c r="H36" s="267">
        <f>'[2]31'!$P$10</f>
        <v>8.34</v>
      </c>
      <c r="I36" s="268">
        <f>'[2]31'!$P$30</f>
        <v>8.9049999999999994</v>
      </c>
      <c r="J36" s="267">
        <f>'[2]31'!$P$34</f>
        <v>3.6958333333333342</v>
      </c>
      <c r="K36" s="272">
        <f>'[2]31'!$P$9</f>
        <v>131</v>
      </c>
      <c r="L36" s="272">
        <f>'[2]31'!$P$29</f>
        <v>119.33333333333333</v>
      </c>
      <c r="M36" s="272">
        <f>'[2]31'!$P$7</f>
        <v>106</v>
      </c>
      <c r="N36" s="272">
        <f>'[2]31'!$P$27</f>
        <v>61.666666666666664</v>
      </c>
      <c r="O36" s="272">
        <f>'[2]31'!$P$28</f>
        <v>6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3.3000000000000003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72.225806451612897</v>
      </c>
      <c r="C38" s="123">
        <f>AVERAGE(C6:C36)</f>
        <v>0.10645161290322581</v>
      </c>
      <c r="D38" s="270">
        <f t="shared" ref="D38:O38" si="0">AVERAGEIF(D6:D36,"&lt;&gt;#DIV/0!")</f>
        <v>22.112903225806452</v>
      </c>
      <c r="E38" s="270">
        <f t="shared" si="0"/>
        <v>10.810967741935483</v>
      </c>
      <c r="F38" s="270">
        <f t="shared" si="0"/>
        <v>2.285715053763441</v>
      </c>
      <c r="G38" s="270">
        <f t="shared" si="0"/>
        <v>0.13371505376344089</v>
      </c>
      <c r="H38" s="270">
        <f t="shared" si="0"/>
        <v>8.4393548387096757</v>
      </c>
      <c r="I38" s="270">
        <f t="shared" si="0"/>
        <v>8.824892473118279</v>
      </c>
      <c r="J38" s="270">
        <f t="shared" si="0"/>
        <v>3.5944037145650043</v>
      </c>
      <c r="K38" s="270">
        <f t="shared" si="0"/>
        <v>142.38709677419354</v>
      </c>
      <c r="L38" s="270">
        <f t="shared" si="0"/>
        <v>135.27956989247309</v>
      </c>
      <c r="M38" s="270">
        <f t="shared" si="0"/>
        <v>115.16129032258064</v>
      </c>
      <c r="N38" s="270">
        <f t="shared" si="0"/>
        <v>78.193548387096769</v>
      </c>
      <c r="O38" s="270">
        <f t="shared" si="0"/>
        <v>6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89</v>
      </c>
      <c r="C39" s="123">
        <f>MAX(C6:C36)</f>
        <v>2.2000000000000002</v>
      </c>
      <c r="D39" s="34">
        <f>MAX(D6:D36)</f>
        <v>23.333333333333332</v>
      </c>
      <c r="E39" s="123">
        <f>MAX(E6:E36)</f>
        <v>16.899999999999999</v>
      </c>
      <c r="F39" s="123">
        <f t="shared" ref="F39:O39" si="1">MAX(F6:F36)</f>
        <v>2.9016666666666668</v>
      </c>
      <c r="G39" s="123">
        <f t="shared" si="1"/>
        <v>0.30299999999999999</v>
      </c>
      <c r="H39" s="123">
        <f t="shared" si="1"/>
        <v>8.67</v>
      </c>
      <c r="I39" s="123">
        <f t="shared" si="1"/>
        <v>8.98</v>
      </c>
      <c r="J39" s="123">
        <f t="shared" si="1"/>
        <v>3.831666666666667</v>
      </c>
      <c r="K39" s="34">
        <f t="shared" si="1"/>
        <v>156</v>
      </c>
      <c r="L39" s="34">
        <f t="shared" si="1"/>
        <v>152.66666666666666</v>
      </c>
      <c r="M39" s="34">
        <f t="shared" si="1"/>
        <v>130</v>
      </c>
      <c r="N39" s="34">
        <f t="shared" si="1"/>
        <v>93</v>
      </c>
      <c r="O39" s="130">
        <f t="shared" si="1"/>
        <v>10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64</v>
      </c>
      <c r="C40" s="156">
        <f>MIN(C6:C36)</f>
        <v>0</v>
      </c>
      <c r="D40" s="132">
        <f>MIN(D6:D36)</f>
        <v>21</v>
      </c>
      <c r="E40" s="156">
        <f>MIN(E6:E36)</f>
        <v>4.5</v>
      </c>
      <c r="F40" s="156">
        <f t="shared" ref="F40:O40" si="2">MIN(F6:F36)</f>
        <v>1.625</v>
      </c>
      <c r="G40" s="156">
        <f t="shared" si="2"/>
        <v>9.3333333333333324E-2</v>
      </c>
      <c r="H40" s="156">
        <f t="shared" si="2"/>
        <v>8.11</v>
      </c>
      <c r="I40" s="156">
        <f t="shared" si="2"/>
        <v>8.5866666666666678</v>
      </c>
      <c r="J40" s="156">
        <f t="shared" si="2"/>
        <v>3.3325000000000009</v>
      </c>
      <c r="K40" s="132">
        <f t="shared" si="2"/>
        <v>131</v>
      </c>
      <c r="L40" s="132">
        <f t="shared" si="2"/>
        <v>103.66666666666667</v>
      </c>
      <c r="M40" s="132">
        <f t="shared" si="2"/>
        <v>104</v>
      </c>
      <c r="N40" s="132">
        <f t="shared" si="2"/>
        <v>61.666666666666664</v>
      </c>
      <c r="O40" s="133">
        <f t="shared" si="2"/>
        <v>3.6666666666666665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G35" sqref="G3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6" t="s">
        <v>87</v>
      </c>
      <c r="C1" s="376"/>
      <c r="D1" s="376"/>
      <c r="E1" s="376"/>
      <c r="F1" s="376"/>
      <c r="G1" s="376"/>
      <c r="H1" s="43"/>
      <c r="I1" s="43"/>
      <c r="J1" s="43"/>
      <c r="K1" s="388" t="s">
        <v>124</v>
      </c>
      <c r="L1" s="388"/>
      <c r="M1" s="388"/>
      <c r="N1" s="43"/>
      <c r="O1" s="389"/>
      <c r="P1" s="390"/>
    </row>
    <row r="2" spans="1:21" ht="0.6" hidden="1" customHeight="1" thickBot="1" x14ac:dyDescent="0.25">
      <c r="A2" s="378" t="s">
        <v>24</v>
      </c>
      <c r="B2" s="381" t="s">
        <v>42</v>
      </c>
      <c r="C2" s="382"/>
      <c r="D2" s="382"/>
      <c r="E2" s="382"/>
      <c r="F2" s="382"/>
      <c r="G2" s="383"/>
      <c r="H2" s="391"/>
      <c r="I2" s="391"/>
      <c r="J2" s="391"/>
      <c r="K2" s="391"/>
      <c r="L2" s="391"/>
      <c r="M2" s="391"/>
      <c r="N2" s="391"/>
      <c r="O2" s="391"/>
      <c r="P2" s="392"/>
      <c r="Q2" s="24"/>
    </row>
    <row r="3" spans="1:21" ht="15" customHeight="1" thickTop="1" thickBot="1" x14ac:dyDescent="0.25">
      <c r="A3" s="379"/>
      <c r="B3" s="384" t="s">
        <v>82</v>
      </c>
      <c r="C3" s="386" t="s">
        <v>83</v>
      </c>
      <c r="D3" s="386" t="s">
        <v>43</v>
      </c>
      <c r="E3" s="386" t="s">
        <v>44</v>
      </c>
      <c r="F3" s="393" t="s">
        <v>103</v>
      </c>
      <c r="G3" s="36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6" t="s">
        <v>92</v>
      </c>
      <c r="N3" s="397"/>
      <c r="O3" s="397"/>
      <c r="P3" s="397"/>
      <c r="Q3" s="398"/>
    </row>
    <row r="4" spans="1:21" ht="27" customHeight="1" x14ac:dyDescent="0.2">
      <c r="A4" s="380"/>
      <c r="B4" s="385"/>
      <c r="C4" s="387"/>
      <c r="D4" s="387"/>
      <c r="E4" s="387"/>
      <c r="F4" s="394"/>
      <c r="G4" s="39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4</v>
      </c>
      <c r="C5" s="37">
        <v>24</v>
      </c>
      <c r="D5" s="37">
        <v>88</v>
      </c>
      <c r="E5" s="273">
        <v>0.96</v>
      </c>
      <c r="F5" s="159">
        <v>90</v>
      </c>
      <c r="G5" s="38">
        <v>1</v>
      </c>
      <c r="H5" s="299">
        <f>'[1]1'!$E$42</f>
        <v>53</v>
      </c>
      <c r="I5" s="300">
        <f>'[1]1'!$B$33*12.92/2</f>
        <v>2273.92</v>
      </c>
      <c r="J5" s="299">
        <f>'[1]1'!$B$42</f>
        <v>560</v>
      </c>
      <c r="K5" s="300">
        <f>'[1]1'!$F$33</f>
        <v>495.90000000000003</v>
      </c>
      <c r="L5" s="301">
        <f>'[1]1'!$H$42</f>
        <v>60</v>
      </c>
      <c r="M5" s="311">
        <f>'[1]1'!$C$34</f>
        <v>43.346944066362518</v>
      </c>
      <c r="N5" s="306">
        <f>'[1]1'!$F$34</f>
        <v>9.453168784525916</v>
      </c>
      <c r="O5" s="306">
        <f>'[1]1'!$F$43</f>
        <v>1.0103205194189828</v>
      </c>
      <c r="P5" s="306">
        <f>'[1]1'!$C$43</f>
        <v>10.675084733483589</v>
      </c>
      <c r="Q5" s="309">
        <f>'[1]1'!$H$43</f>
        <v>1.1437590785875276</v>
      </c>
    </row>
    <row r="6" spans="1:21" ht="14.65" customHeight="1" x14ac:dyDescent="0.2">
      <c r="A6" s="35">
        <v>2</v>
      </c>
      <c r="B6" s="36">
        <v>3</v>
      </c>
      <c r="C6" s="37">
        <v>24</v>
      </c>
      <c r="D6" s="37">
        <v>104</v>
      </c>
      <c r="E6" s="273">
        <v>2.73</v>
      </c>
      <c r="F6" s="159">
        <v>312</v>
      </c>
      <c r="G6" s="38">
        <v>3</v>
      </c>
      <c r="H6" s="299">
        <f>'[1]2'!$E$42</f>
        <v>47</v>
      </c>
      <c r="I6" s="300">
        <f>'[1]2'!$B$33*12.92/2</f>
        <v>2060.7399999999998</v>
      </c>
      <c r="J6" s="299">
        <f>'[1]2'!$B$42</f>
        <v>280</v>
      </c>
      <c r="K6" s="300">
        <f>'[1]2'!$F$33</f>
        <v>427.50000000000006</v>
      </c>
      <c r="L6" s="301">
        <f>'[1]2'!$H$42</f>
        <v>52</v>
      </c>
      <c r="M6" s="311">
        <f>'[1]2'!$C$34</f>
        <v>41.388798508923472</v>
      </c>
      <c r="N6" s="306">
        <f>'[1]2'!$F$34</f>
        <v>8.5860959473610396</v>
      </c>
      <c r="O6" s="306">
        <f>'[1]2'!$F$43</f>
        <v>0.94396844333559959</v>
      </c>
      <c r="P6" s="306">
        <f>'[1]2'!$C$43</f>
        <v>5.6236417900844229</v>
      </c>
      <c r="Q6" s="309">
        <f>'[1]2'!$H$43</f>
        <v>1.0443906181585358</v>
      </c>
    </row>
    <row r="7" spans="1:21" ht="14.65" customHeight="1" x14ac:dyDescent="0.2">
      <c r="A7" s="35">
        <v>3</v>
      </c>
      <c r="B7" s="36">
        <v>4</v>
      </c>
      <c r="C7" s="37">
        <v>24</v>
      </c>
      <c r="D7" s="37">
        <v>0</v>
      </c>
      <c r="E7" s="273">
        <v>0</v>
      </c>
      <c r="F7" s="159">
        <v>0</v>
      </c>
      <c r="G7" s="38">
        <v>0</v>
      </c>
      <c r="H7" s="299">
        <f>'[1]3'!$E$42</f>
        <v>42</v>
      </c>
      <c r="I7" s="300">
        <f>'[1]3'!$B$33*12.92/2</f>
        <v>1879.86</v>
      </c>
      <c r="J7" s="299">
        <f>'[1]3'!$B$42</f>
        <v>320</v>
      </c>
      <c r="K7" s="300">
        <f>'[1]3'!F$33</f>
        <v>384.75000000000006</v>
      </c>
      <c r="L7" s="301">
        <f>'[1]3'!$H$42</f>
        <v>27</v>
      </c>
      <c r="M7" s="311">
        <f>'[1]3'!$C$34</f>
        <v>42.448752862135699</v>
      </c>
      <c r="N7" s="306">
        <f>'[1]3'!$F$34</f>
        <v>8.6879648823352351</v>
      </c>
      <c r="O7" s="306">
        <f>'[1]3'!$F$43</f>
        <v>0.94839382731144839</v>
      </c>
      <c r="P7" s="306">
        <f>'[1]3'!$C$43</f>
        <v>7.2258577318967498</v>
      </c>
      <c r="Q7" s="309">
        <f>'[1]3'!$H$43</f>
        <v>0.60968174612878823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0</v>
      </c>
      <c r="E8" s="273">
        <v>0</v>
      </c>
      <c r="F8" s="159">
        <v>0</v>
      </c>
      <c r="G8" s="38">
        <v>0</v>
      </c>
      <c r="H8" s="299">
        <f>'[1]4'!$E$42</f>
        <v>50</v>
      </c>
      <c r="I8" s="300">
        <f>'[1]4'!$B$33*12.92/2</f>
        <v>2112.42</v>
      </c>
      <c r="J8" s="299">
        <f>'[1]4'!$B$42</f>
        <v>260</v>
      </c>
      <c r="K8" s="300">
        <f>'[1]4'!$F$33</f>
        <v>427.50000000000006</v>
      </c>
      <c r="L8" s="301">
        <f>'[1]4'!$H$42</f>
        <v>44</v>
      </c>
      <c r="M8" s="311">
        <f>'[1]4'!$C$34</f>
        <v>42.285103469800497</v>
      </c>
      <c r="N8" s="306">
        <f>'[1]4'!$F$34</f>
        <v>8.5574278473692331</v>
      </c>
      <c r="O8" s="306">
        <f>'[1]4'!$F$43</f>
        <v>1.0008687540782728</v>
      </c>
      <c r="P8" s="306">
        <f>'[1]4'!$C$43</f>
        <v>5.204517521207018</v>
      </c>
      <c r="Q8" s="309">
        <f>'[1]4'!$H$43</f>
        <v>0.88076450358888003</v>
      </c>
    </row>
    <row r="9" spans="1:21" ht="14.65" customHeight="1" x14ac:dyDescent="0.2">
      <c r="A9" s="35">
        <v>5</v>
      </c>
      <c r="B9" s="36">
        <v>4</v>
      </c>
      <c r="C9" s="37">
        <v>24</v>
      </c>
      <c r="D9" s="37">
        <v>0</v>
      </c>
      <c r="E9" s="273">
        <v>0</v>
      </c>
      <c r="F9" s="159">
        <v>0</v>
      </c>
      <c r="G9" s="38">
        <v>0</v>
      </c>
      <c r="H9" s="299">
        <f>'[1]5'!$E$42</f>
        <v>53</v>
      </c>
      <c r="I9" s="300">
        <f>'[1]5'!$B$33*12.92/2</f>
        <v>2138.2599999999998</v>
      </c>
      <c r="J9" s="299">
        <f>'[1]5'!$B$42</f>
        <v>380</v>
      </c>
      <c r="K9" s="300">
        <f>'[1]5'!$F$33</f>
        <v>453.15000000000003</v>
      </c>
      <c r="L9" s="301">
        <f>'[1]5'!$H$42</f>
        <v>40</v>
      </c>
      <c r="M9" s="311">
        <f>'[1]5'!$C$34</f>
        <v>41.756692365980882</v>
      </c>
      <c r="N9" s="306">
        <f>'[1]5'!$F$34</f>
        <v>8.8492723736328784</v>
      </c>
      <c r="O9" s="306">
        <f>'[1]5'!$F$43</f>
        <v>1.0350026167991671</v>
      </c>
      <c r="P9" s="306">
        <f>'[1]5'!$C$43</f>
        <v>7.4207734789374236</v>
      </c>
      <c r="Q9" s="309">
        <f>'[1]5'!$H$43</f>
        <v>0.78113405041446571</v>
      </c>
    </row>
    <row r="10" spans="1:21" ht="14.65" customHeight="1" x14ac:dyDescent="0.2">
      <c r="A10" s="35">
        <v>6</v>
      </c>
      <c r="B10" s="36">
        <v>4</v>
      </c>
      <c r="C10" s="37">
        <v>24</v>
      </c>
      <c r="D10" s="37">
        <v>115</v>
      </c>
      <c r="E10" s="273">
        <v>4.45</v>
      </c>
      <c r="F10" s="159">
        <v>102</v>
      </c>
      <c r="G10" s="38">
        <v>1</v>
      </c>
      <c r="H10" s="299">
        <f>'[1]6'!$E$42</f>
        <v>54</v>
      </c>
      <c r="I10" s="300">
        <f>'[1]6'!$B$33*12.92/2</f>
        <v>2067.1999999999998</v>
      </c>
      <c r="J10" s="299">
        <f>'[1]6'!$B$42</f>
        <v>260</v>
      </c>
      <c r="K10" s="300">
        <f>'[1]6'!$F$33</f>
        <v>453.15000000000003</v>
      </c>
      <c r="L10" s="301">
        <f>'[1]6'!$H$42</f>
        <v>8</v>
      </c>
      <c r="M10" s="311">
        <f>'[1]6'!$C$34</f>
        <v>42.154031876532279</v>
      </c>
      <c r="N10" s="306">
        <f>'[1]6'!$F$34</f>
        <v>9.2405667302876378</v>
      </c>
      <c r="O10" s="306">
        <f>'[1]6'!$F$43</f>
        <v>1.1011598884156071</v>
      </c>
      <c r="P10" s="306">
        <f>'[1]6'!$C$43</f>
        <v>5.3018809442232939</v>
      </c>
      <c r="Q10" s="309">
        <f>'[1]6'!$H$43</f>
        <v>0.16313479828379365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101</v>
      </c>
      <c r="E11" s="273">
        <v>0.51</v>
      </c>
      <c r="F11" s="159">
        <v>128</v>
      </c>
      <c r="G11" s="38">
        <v>1</v>
      </c>
      <c r="H11" s="299">
        <f>'[1]7'!$E$42</f>
        <v>58</v>
      </c>
      <c r="I11" s="300">
        <f>'[1]7'!$B$33*12.92/2</f>
        <v>2157.64</v>
      </c>
      <c r="J11" s="299">
        <f>'[1]7'!$B$42</f>
        <v>320</v>
      </c>
      <c r="K11" s="300">
        <f>'[1]7'!$F$33</f>
        <v>470.25000000000006</v>
      </c>
      <c r="L11" s="301">
        <f>'[1]7'!$H$42</f>
        <v>30</v>
      </c>
      <c r="M11" s="311">
        <f>'[1]7'!$C$34</f>
        <v>41.86243238418777</v>
      </c>
      <c r="N11" s="306">
        <f>'[1]7'!$F$34</f>
        <v>9.1237689460078144</v>
      </c>
      <c r="O11" s="306">
        <f>'[1]7'!$F$43</f>
        <v>1.125313341559709</v>
      </c>
      <c r="P11" s="306">
        <f>'[1]7'!$C$43</f>
        <v>6.2086253327432219</v>
      </c>
      <c r="Q11" s="309">
        <f>'[1]7'!$H$43</f>
        <v>0.58205862494467697</v>
      </c>
    </row>
    <row r="12" spans="1:21" ht="14.65" customHeight="1" x14ac:dyDescent="0.2">
      <c r="A12" s="35">
        <v>8</v>
      </c>
      <c r="B12" s="36">
        <v>4</v>
      </c>
      <c r="C12" s="37">
        <v>24</v>
      </c>
      <c r="D12" s="37">
        <v>98</v>
      </c>
      <c r="E12" s="273">
        <v>1</v>
      </c>
      <c r="F12" s="159">
        <v>137</v>
      </c>
      <c r="G12" s="38">
        <v>1</v>
      </c>
      <c r="H12" s="299">
        <f>'[1]8'!$E$42</f>
        <v>46</v>
      </c>
      <c r="I12" s="300">
        <f>'[1]8'!$B$33*12.92/2</f>
        <v>1737.74</v>
      </c>
      <c r="J12" s="299">
        <f>'[1]8'!$B$42</f>
        <v>320</v>
      </c>
      <c r="K12" s="300">
        <f>'[1]8'!$F$33</f>
        <v>384.75000000000006</v>
      </c>
      <c r="L12" s="301">
        <f>'[1]8'!$H$42</f>
        <v>21</v>
      </c>
      <c r="M12" s="311">
        <f>'[1]8'!$C$34</f>
        <v>42.178564840446526</v>
      </c>
      <c r="N12" s="306">
        <f>'[1]8'!$F$34</f>
        <v>9.3386828998364564</v>
      </c>
      <c r="O12" s="306">
        <f>'[1]8'!$F$43</f>
        <v>1.1165156943274255</v>
      </c>
      <c r="P12" s="306">
        <f>'[1]8'!$C$43</f>
        <v>7.7670656996690468</v>
      </c>
      <c r="Q12" s="309">
        <f>'[1]8'!$H$43</f>
        <v>0.50971368654078109</v>
      </c>
    </row>
    <row r="13" spans="1:21" ht="14.65" customHeight="1" x14ac:dyDescent="0.2">
      <c r="A13" s="35">
        <v>9</v>
      </c>
      <c r="B13" s="36">
        <v>3</v>
      </c>
      <c r="C13" s="37">
        <v>24</v>
      </c>
      <c r="D13" s="37">
        <v>0</v>
      </c>
      <c r="E13" s="273">
        <v>0</v>
      </c>
      <c r="F13" s="159">
        <v>0</v>
      </c>
      <c r="G13" s="38">
        <v>0</v>
      </c>
      <c r="H13" s="299">
        <f>'[1]9'!$E$42</f>
        <v>43</v>
      </c>
      <c r="I13" s="300">
        <f>'[1]9'!$B$33*12.92/2</f>
        <v>1750.66</v>
      </c>
      <c r="J13" s="299">
        <f>'[1]9'!$B$42</f>
        <v>160</v>
      </c>
      <c r="K13" s="300">
        <f>'[1]9'!$F$33</f>
        <v>384.75000000000006</v>
      </c>
      <c r="L13" s="301">
        <f>'[1]9'!$H$42</f>
        <v>11</v>
      </c>
      <c r="M13" s="311">
        <f>'[1]9'!$C$34</f>
        <v>42.320820762752099</v>
      </c>
      <c r="N13" s="306">
        <f>'[1]9'!$F$34</f>
        <v>9.3010269204008047</v>
      </c>
      <c r="O13" s="306">
        <f>'[1]9'!$F$43</f>
        <v>1.0394909878550604</v>
      </c>
      <c r="P13" s="306">
        <f>'[1]9'!$C$43</f>
        <v>3.8678734431816202</v>
      </c>
      <c r="Q13" s="309">
        <f>'[1]9'!$H$43</f>
        <v>0.26591629921873638</v>
      </c>
    </row>
    <row r="14" spans="1:21" ht="14.65" customHeight="1" x14ac:dyDescent="0.2">
      <c r="A14" s="35">
        <v>10</v>
      </c>
      <c r="B14" s="36">
        <v>4</v>
      </c>
      <c r="C14" s="37">
        <v>24</v>
      </c>
      <c r="D14" s="37">
        <v>93</v>
      </c>
      <c r="E14" s="273">
        <v>0.48</v>
      </c>
      <c r="F14" s="159">
        <v>133</v>
      </c>
      <c r="G14" s="38">
        <v>1</v>
      </c>
      <c r="H14" s="299">
        <f>'[1]10'!$E$42</f>
        <v>46</v>
      </c>
      <c r="I14" s="300">
        <f>'[1]10'!$B$33*12.92/2</f>
        <v>1841.1</v>
      </c>
      <c r="J14" s="299">
        <f>'[1]10'!$B$42</f>
        <v>380</v>
      </c>
      <c r="K14" s="300">
        <f>'[1]10'!$F$33</f>
        <v>410.40000000000003</v>
      </c>
      <c r="L14" s="301">
        <f>'[1]10'!$H$42</f>
        <v>33</v>
      </c>
      <c r="M14" s="311">
        <f>'[1]10'!$C$34</f>
        <v>42.865125375415701</v>
      </c>
      <c r="N14" s="306">
        <f>'[1]10'!$F$34</f>
        <v>9.5550743870895687</v>
      </c>
      <c r="O14" s="306">
        <f>'[1]10'!$F$43</f>
        <v>1.0709878698979536</v>
      </c>
      <c r="P14" s="306">
        <f>'[1]10'!$C$43</f>
        <v>8.8472910991570082</v>
      </c>
      <c r="Q14" s="309">
        <f>'[1]10'!$H$43</f>
        <v>0.7683173849267928</v>
      </c>
    </row>
    <row r="15" spans="1:21" ht="14.65" customHeight="1" x14ac:dyDescent="0.2">
      <c r="A15" s="35">
        <v>11</v>
      </c>
      <c r="B15" s="36">
        <v>5</v>
      </c>
      <c r="C15" s="37">
        <v>24</v>
      </c>
      <c r="D15" s="37">
        <v>100</v>
      </c>
      <c r="E15" s="273">
        <v>0.68</v>
      </c>
      <c r="F15" s="159">
        <v>121</v>
      </c>
      <c r="G15" s="38">
        <v>1</v>
      </c>
      <c r="H15" s="299">
        <f>'[1]11'!$E$42</f>
        <v>53</v>
      </c>
      <c r="I15" s="300">
        <f>'[1]11'!$B$33*12.92/2</f>
        <v>2170.56</v>
      </c>
      <c r="J15" s="299">
        <f>'[1]11'!$B$42</f>
        <v>360</v>
      </c>
      <c r="K15" s="300">
        <f>'[1]11'!$F$33</f>
        <v>513</v>
      </c>
      <c r="L15" s="301">
        <f>'[1]11'!$H$42</f>
        <v>57</v>
      </c>
      <c r="M15" s="311">
        <f>'[1]11'!$C$34</f>
        <v>41.775119230461257</v>
      </c>
      <c r="N15" s="306">
        <f>'[1]11'!$F$34</f>
        <v>9.8733212466951503</v>
      </c>
      <c r="O15" s="306">
        <f>'[1]11'!$F$43</f>
        <v>1.0200507330893624</v>
      </c>
      <c r="P15" s="306">
        <f>'[1]11'!$C$43</f>
        <v>6.9286464889088775</v>
      </c>
      <c r="Q15" s="309">
        <f>'[1]11'!$H$43</f>
        <v>1.097035694077239</v>
      </c>
    </row>
    <row r="16" spans="1:21" ht="14.65" customHeight="1" x14ac:dyDescent="0.2">
      <c r="A16" s="35">
        <v>12</v>
      </c>
      <c r="B16" s="36">
        <v>3</v>
      </c>
      <c r="C16" s="37">
        <v>24</v>
      </c>
      <c r="D16" s="37">
        <v>94</v>
      </c>
      <c r="E16" s="273">
        <v>4.9000000000000004</v>
      </c>
      <c r="F16" s="159">
        <v>157</v>
      </c>
      <c r="G16" s="38">
        <v>1</v>
      </c>
      <c r="H16" s="299">
        <f>'[1]12'!$E$42</f>
        <v>44</v>
      </c>
      <c r="I16" s="300">
        <f>'[1]12'!$B$33*12.92/2</f>
        <v>2073.66</v>
      </c>
      <c r="J16" s="299">
        <f>'[1]12'!$B$42</f>
        <v>270</v>
      </c>
      <c r="K16" s="300">
        <f>'[1]12'!$F$33</f>
        <v>470.25000000000006</v>
      </c>
      <c r="L16" s="301">
        <f>'[1]12'!$H$42</f>
        <v>67</v>
      </c>
      <c r="M16" s="311">
        <f>'[1]12'!$C$34</f>
        <v>44.962077354400812</v>
      </c>
      <c r="N16" s="306">
        <f>'[1]12'!$F$34</f>
        <v>10.196183017421847</v>
      </c>
      <c r="O16" s="306">
        <f>'[1]12'!$F$43</f>
        <v>0.95402882034356451</v>
      </c>
      <c r="P16" s="306">
        <f>'[1]12'!$C$43</f>
        <v>5.8542677611991456</v>
      </c>
      <c r="Q16" s="309">
        <f>'[1]12'!$H$43</f>
        <v>1.4527257037049732</v>
      </c>
    </row>
    <row r="17" spans="1:17" ht="14.65" customHeight="1" x14ac:dyDescent="0.2">
      <c r="A17" s="35">
        <v>13</v>
      </c>
      <c r="B17" s="36">
        <v>4</v>
      </c>
      <c r="C17" s="37">
        <v>24</v>
      </c>
      <c r="D17" s="37">
        <v>0</v>
      </c>
      <c r="E17" s="273">
        <v>0</v>
      </c>
      <c r="F17" s="159">
        <v>0</v>
      </c>
      <c r="G17" s="38">
        <v>0</v>
      </c>
      <c r="H17" s="299">
        <f>'[1]13'!$E$42</f>
        <v>44</v>
      </c>
      <c r="I17" s="300">
        <f>'[1]13'!$B$33*12.92/2</f>
        <v>2099.5</v>
      </c>
      <c r="J17" s="299">
        <f>'[1]13'!$B$42</f>
        <v>290</v>
      </c>
      <c r="K17" s="300">
        <f>'[1]13'!$F$33</f>
        <v>470.25000000000006</v>
      </c>
      <c r="L17" s="301">
        <f>'[1]13'!$H$42</f>
        <v>28</v>
      </c>
      <c r="M17" s="311">
        <f>'[1]13'!$C$34</f>
        <v>46.27547961628715</v>
      </c>
      <c r="N17" s="306">
        <f>'[1]13'!$F$34</f>
        <v>10.3648698688064</v>
      </c>
      <c r="O17" s="306">
        <f>'[1]13'!$F$43</f>
        <v>0.96981238538539394</v>
      </c>
      <c r="P17" s="306">
        <f>'[1]13'!$C$43</f>
        <v>6.3919452673128241</v>
      </c>
      <c r="Q17" s="309">
        <f>'[1]13'!$H$43</f>
        <v>0.61715333615434154</v>
      </c>
    </row>
    <row r="18" spans="1:17" ht="14.65" customHeight="1" x14ac:dyDescent="0.2">
      <c r="A18" s="35">
        <v>14</v>
      </c>
      <c r="B18" s="36">
        <v>6</v>
      </c>
      <c r="C18" s="37">
        <v>24</v>
      </c>
      <c r="D18" s="37">
        <v>97</v>
      </c>
      <c r="E18" s="273">
        <v>0.51</v>
      </c>
      <c r="F18" s="159">
        <v>105</v>
      </c>
      <c r="G18" s="38">
        <v>1</v>
      </c>
      <c r="H18" s="299">
        <f>'[1]14'!$E$42</f>
        <v>48</v>
      </c>
      <c r="I18" s="300">
        <f>'[1]14'!$B$33*12.92/2</f>
        <v>2241.62</v>
      </c>
      <c r="J18" s="299">
        <f>'[1]14'!$B$42</f>
        <v>360</v>
      </c>
      <c r="K18" s="300">
        <f>'[1]14'!$F$33</f>
        <v>538.65000000000009</v>
      </c>
      <c r="L18" s="301">
        <f>'[1]14'!$H$42</f>
        <v>31</v>
      </c>
      <c r="M18" s="311">
        <f>'[1]14'!$C$34</f>
        <v>44.35303242556175</v>
      </c>
      <c r="N18" s="306">
        <f>'[1]14'!$F$34</f>
        <v>10.657810385359179</v>
      </c>
      <c r="O18" s="306">
        <f>'[1]14'!$F$43</f>
        <v>0.94973526129627861</v>
      </c>
      <c r="P18" s="306">
        <f>'[1]14'!$C$43</f>
        <v>7.1230144597220901</v>
      </c>
      <c r="Q18" s="309">
        <f>'[1]14'!$H$43</f>
        <v>0.61337068958718</v>
      </c>
    </row>
    <row r="19" spans="1:17" ht="14.65" customHeight="1" x14ac:dyDescent="0.2">
      <c r="A19" s="35">
        <v>15</v>
      </c>
      <c r="B19" s="36">
        <v>5</v>
      </c>
      <c r="C19" s="37">
        <v>23</v>
      </c>
      <c r="D19" s="37">
        <v>96</v>
      </c>
      <c r="E19" s="273">
        <v>0.03</v>
      </c>
      <c r="F19" s="159">
        <v>102</v>
      </c>
      <c r="G19" s="38">
        <v>1</v>
      </c>
      <c r="H19" s="299">
        <f>'[1]15'!$E$42</f>
        <v>54</v>
      </c>
      <c r="I19" s="300">
        <f>'[1]15'!$B$33*12.92/2</f>
        <v>2080.12</v>
      </c>
      <c r="J19" s="299">
        <f>'[1]15'!$B$42</f>
        <v>310</v>
      </c>
      <c r="K19" s="300">
        <f>'[1]15'!$F$33</f>
        <v>495.90000000000003</v>
      </c>
      <c r="L19" s="301">
        <f>'[1]15'!$H$42</f>
        <v>35</v>
      </c>
      <c r="M19" s="311">
        <f>'[1]15'!$C$34</f>
        <v>37.904995152803856</v>
      </c>
      <c r="N19" s="306">
        <f>'[1]15'!$F$34</f>
        <v>9.0365397651459709</v>
      </c>
      <c r="O19" s="306">
        <f>'[1]15'!$F$43</f>
        <v>0.9840152194351327</v>
      </c>
      <c r="P19" s="306">
        <f>'[1]15'!$C$43</f>
        <v>5.6489762597202064</v>
      </c>
      <c r="Q19" s="309">
        <f>'[1]15'!$H$43</f>
        <v>0.63778764222647488</v>
      </c>
    </row>
    <row r="20" spans="1:17" ht="14.65" customHeight="1" x14ac:dyDescent="0.2">
      <c r="A20" s="35">
        <v>16</v>
      </c>
      <c r="B20" s="36">
        <v>5</v>
      </c>
      <c r="C20" s="37">
        <v>21</v>
      </c>
      <c r="D20" s="37">
        <v>116</v>
      </c>
      <c r="E20" s="273">
        <v>0.96</v>
      </c>
      <c r="F20" s="159">
        <v>109</v>
      </c>
      <c r="G20" s="38">
        <v>1</v>
      </c>
      <c r="H20" s="299">
        <f>'[1]16'!$E$42</f>
        <v>45</v>
      </c>
      <c r="I20" s="300">
        <f>'[1]16'!$B$33*12.92/2</f>
        <v>2002.6</v>
      </c>
      <c r="J20" s="299">
        <f>'[1]16'!$B$42</f>
        <v>420</v>
      </c>
      <c r="K20" s="300">
        <f>'[1]16'!$F$33</f>
        <v>453.15000000000003</v>
      </c>
      <c r="L20" s="301">
        <f>'[1]16'!$H$42</f>
        <v>32</v>
      </c>
      <c r="M20" s="311">
        <f>'[1]16'!$C$34</f>
        <v>44.058697995755381</v>
      </c>
      <c r="N20" s="306">
        <f>'[1]16'!$F$34</f>
        <v>9.9696389677302282</v>
      </c>
      <c r="O20" s="306">
        <f>'[1]16'!$F$43</f>
        <v>0.99003366114500768</v>
      </c>
      <c r="P20" s="306">
        <f>'[1]16'!$C$43</f>
        <v>9.2403141706867373</v>
      </c>
      <c r="Q20" s="309">
        <f>'[1]16'!$H$43</f>
        <v>0.7040239368142277</v>
      </c>
    </row>
    <row r="21" spans="1:17" ht="14.65" customHeight="1" x14ac:dyDescent="0.2">
      <c r="A21" s="35">
        <v>17</v>
      </c>
      <c r="B21" s="36">
        <v>3</v>
      </c>
      <c r="C21" s="37">
        <v>24</v>
      </c>
      <c r="D21" s="37">
        <v>90</v>
      </c>
      <c r="E21" s="273">
        <v>0.48</v>
      </c>
      <c r="F21" s="159">
        <v>95</v>
      </c>
      <c r="G21" s="38">
        <v>1</v>
      </c>
      <c r="H21" s="299">
        <f>'[1]17'!$E$42</f>
        <v>44</v>
      </c>
      <c r="I21" s="300">
        <f>'[1]17'!$B$33*12.92/2</f>
        <v>2228.6999999999998</v>
      </c>
      <c r="J21" s="299">
        <f>'[1]17'!$B$42</f>
        <v>210</v>
      </c>
      <c r="K21" s="300">
        <f>'[1]17'!$F$33</f>
        <v>470.25000000000006</v>
      </c>
      <c r="L21" s="301">
        <f>'[1]17'!$H$42</f>
        <v>42</v>
      </c>
      <c r="M21" s="311">
        <f>'[1]17'!$C$34</f>
        <v>53.553149464379231</v>
      </c>
      <c r="N21" s="306">
        <f>'[1]17'!$F$34</f>
        <v>11.299577572407387</v>
      </c>
      <c r="O21" s="306">
        <f>'[1]17'!$F$43</f>
        <v>1.057270416131685</v>
      </c>
      <c r="P21" s="306">
        <f>'[1]17'!$C$43</f>
        <v>5.0460633497194056</v>
      </c>
      <c r="Q21" s="309">
        <f>'[1]17'!$H$43</f>
        <v>1.0092126699438813</v>
      </c>
    </row>
    <row r="22" spans="1:17" ht="14.65" customHeight="1" x14ac:dyDescent="0.2">
      <c r="A22" s="35">
        <v>18</v>
      </c>
      <c r="B22" s="36">
        <v>3</v>
      </c>
      <c r="C22" s="37">
        <v>24</v>
      </c>
      <c r="D22" s="37">
        <v>0</v>
      </c>
      <c r="E22" s="273">
        <v>0</v>
      </c>
      <c r="F22" s="159">
        <v>0</v>
      </c>
      <c r="G22" s="38">
        <v>0</v>
      </c>
      <c r="H22" s="299">
        <f>'[1]18'!$E$42</f>
        <v>44</v>
      </c>
      <c r="I22" s="300">
        <f>'[1]18'!$B$33*12.92/2</f>
        <v>1821.72</v>
      </c>
      <c r="J22" s="299">
        <f>'[1]18'!$B$42</f>
        <v>240</v>
      </c>
      <c r="K22" s="300">
        <f>'[1]18'!$F$33</f>
        <v>410.40000000000003</v>
      </c>
      <c r="L22" s="301">
        <f>'[1]18'!$H$42</f>
        <v>33</v>
      </c>
      <c r="M22" s="311">
        <f>'[1]18'!$C$34</f>
        <v>43.083166602814899</v>
      </c>
      <c r="N22" s="306">
        <f>'[1]18'!$F$34</f>
        <v>9.7058447916228818</v>
      </c>
      <c r="O22" s="306">
        <f>'[1]18'!$F$43</f>
        <v>1.0405876482246754</v>
      </c>
      <c r="P22" s="306">
        <f>'[1]18'!$C$43</f>
        <v>5.6759326266800469</v>
      </c>
      <c r="Q22" s="309">
        <f>'[1]18'!$H$43</f>
        <v>0.78044073616850651</v>
      </c>
    </row>
    <row r="23" spans="1:17" ht="14.65" customHeight="1" x14ac:dyDescent="0.2">
      <c r="A23" s="35">
        <v>19</v>
      </c>
      <c r="B23" s="36">
        <v>4</v>
      </c>
      <c r="C23" s="37">
        <v>24</v>
      </c>
      <c r="D23" s="37">
        <v>114</v>
      </c>
      <c r="E23" s="273">
        <v>0.67</v>
      </c>
      <c r="F23" s="159">
        <v>93</v>
      </c>
      <c r="G23" s="38">
        <v>1</v>
      </c>
      <c r="H23" s="299">
        <f>'[1]19'!$E$42</f>
        <v>53</v>
      </c>
      <c r="I23" s="300">
        <f>'[1]19'!$B$33*12.92/2</f>
        <v>2144.7199999999998</v>
      </c>
      <c r="J23" s="299">
        <f>'[1]19'!$B$42</f>
        <v>240</v>
      </c>
      <c r="K23" s="300">
        <f>'[1]19'!$F$33</f>
        <v>538.65000000000009</v>
      </c>
      <c r="L23" s="301">
        <f>'[1]19'!$H$42</f>
        <v>59</v>
      </c>
      <c r="M23" s="311">
        <f>'[1]19'!$C$34</f>
        <v>42.505896109563743</v>
      </c>
      <c r="N23" s="306">
        <f>'[1]19'!$F$34</f>
        <v>10.675426600869351</v>
      </c>
      <c r="O23" s="306">
        <f>'[1]19'!$F$43</f>
        <v>1.0503993499416608</v>
      </c>
      <c r="P23" s="306">
        <f>'[1]19'!$C$43</f>
        <v>4.756525358226388</v>
      </c>
      <c r="Q23" s="309">
        <f>'[1]19'!$H$43</f>
        <v>1.1693124838973206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124</v>
      </c>
      <c r="E24" s="273">
        <v>0.68</v>
      </c>
      <c r="F24" s="159">
        <v>100</v>
      </c>
      <c r="G24" s="38">
        <v>1</v>
      </c>
      <c r="H24" s="299">
        <f>'[1]20'!$E$42</f>
        <v>57</v>
      </c>
      <c r="I24" s="300">
        <f>'[1]20'!$B$33*12.92/2</f>
        <v>2428.96</v>
      </c>
      <c r="J24" s="299">
        <f>'[1]20'!$B$42</f>
        <v>400</v>
      </c>
      <c r="K24" s="300">
        <f>'[1]20'!$F$33</f>
        <v>555.75</v>
      </c>
      <c r="L24" s="301">
        <f>'[1]20'!$H$42</f>
        <v>18</v>
      </c>
      <c r="M24" s="311">
        <f>'[1]20'!$C$34</f>
        <v>41.194088576382462</v>
      </c>
      <c r="N24" s="306">
        <f>'[1]20'!$F$34</f>
        <v>9.4252744904504606</v>
      </c>
      <c r="O24" s="306">
        <f>'[1]20'!$F$43</f>
        <v>0.96669481953338066</v>
      </c>
      <c r="P24" s="306">
        <f>'[1]20'!$C$43</f>
        <v>6.7838232949710919</v>
      </c>
      <c r="Q24" s="309">
        <f>'[1]20'!$H$43</f>
        <v>0.30527204827369914</v>
      </c>
    </row>
    <row r="25" spans="1:17" ht="14.65" customHeight="1" x14ac:dyDescent="0.2">
      <c r="A25" s="35">
        <v>21</v>
      </c>
      <c r="B25" s="36">
        <v>4</v>
      </c>
      <c r="C25" s="37">
        <v>17</v>
      </c>
      <c r="D25" s="37">
        <v>117</v>
      </c>
      <c r="E25" s="273">
        <v>0.48</v>
      </c>
      <c r="F25" s="159">
        <v>74</v>
      </c>
      <c r="G25" s="38">
        <v>1</v>
      </c>
      <c r="H25" s="299">
        <f>'[1]21'!$E$42</f>
        <v>36</v>
      </c>
      <c r="I25" s="300">
        <f>'[1]21'!$B$33*12.92/2</f>
        <v>1737.74</v>
      </c>
      <c r="J25" s="299">
        <f>'[1]21'!$B$42</f>
        <v>260</v>
      </c>
      <c r="K25" s="300">
        <f>'[1]21'!$F$33</f>
        <v>367.65000000000003</v>
      </c>
      <c r="L25" s="301">
        <f>'[1]21'!$H$42</f>
        <v>29</v>
      </c>
      <c r="M25" s="311">
        <f>'[1]21'!$C$34</f>
        <v>41.672422062350122</v>
      </c>
      <c r="N25" s="306">
        <f>'[1]21'!$F$34</f>
        <v>8.8165467625899296</v>
      </c>
      <c r="O25" s="306">
        <f>'[1]21'!$F$43</f>
        <v>0.86330935251798557</v>
      </c>
      <c r="P25" s="306">
        <f>'[1]21'!$C$43</f>
        <v>6.2350119904076742</v>
      </c>
      <c r="Q25" s="309">
        <f>'[1]21'!$H$43</f>
        <v>0.69544364508393286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0</v>
      </c>
      <c r="E26" s="273">
        <v>0</v>
      </c>
      <c r="F26" s="159">
        <v>0</v>
      </c>
      <c r="G26" s="38">
        <v>0</v>
      </c>
      <c r="H26" s="299">
        <f>'[1]22'!$E$42</f>
        <v>54</v>
      </c>
      <c r="I26" s="300">
        <f>'[1]22'!$B$33*12.92/2</f>
        <v>2105.96</v>
      </c>
      <c r="J26" s="299">
        <f>'[1]22'!$B$42</f>
        <v>320</v>
      </c>
      <c r="K26" s="300">
        <f>'[1]22'!$F$33</f>
        <v>470.25000000000006</v>
      </c>
      <c r="L26" s="301">
        <f>'[1]22'!$H$42</f>
        <v>53</v>
      </c>
      <c r="M26" s="311">
        <f>'[1]22'!$C$34</f>
        <v>42.36798480676579</v>
      </c>
      <c r="N26" s="306">
        <f>'[1]22'!$F$34</f>
        <v>9.4605523634739566</v>
      </c>
      <c r="O26" s="306">
        <f>'[1]22'!$F$43</f>
        <v>1.0863792187721288</v>
      </c>
      <c r="P26" s="306">
        <f>'[1]22'!$C$43</f>
        <v>6.4378027779089129</v>
      </c>
      <c r="Q26" s="309">
        <f>'[1]22'!$H$43</f>
        <v>1.0662610850911636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95</v>
      </c>
      <c r="E27" s="273">
        <v>2</v>
      </c>
      <c r="F27" s="159">
        <v>203</v>
      </c>
      <c r="G27" s="38">
        <v>2</v>
      </c>
      <c r="H27" s="299">
        <f>'[1]23'!$E$42</f>
        <v>51</v>
      </c>
      <c r="I27" s="300">
        <f>'[1]23'!$B$33*12.92/2</f>
        <v>2183.48</v>
      </c>
      <c r="J27" s="299">
        <f>'[1]23'!$B$42</f>
        <v>300</v>
      </c>
      <c r="K27" s="300">
        <f>'[1]23'!$F$33</f>
        <v>538.65000000000009</v>
      </c>
      <c r="L27" s="301">
        <f>'[1]23'!$H$42</f>
        <v>56</v>
      </c>
      <c r="M27" s="311">
        <f>'[1]23'!$C$34</f>
        <v>41.822388734390607</v>
      </c>
      <c r="N27" s="306">
        <f>'[1]23'!$F$34</f>
        <v>10.317305261224972</v>
      </c>
      <c r="O27" s="306">
        <f>'[1]23'!$F$43</f>
        <v>0.97685429930840717</v>
      </c>
      <c r="P27" s="306">
        <f>'[1]23'!$C$43</f>
        <v>5.7462017606376889</v>
      </c>
      <c r="Q27" s="309">
        <f>'[1]23'!$H$43</f>
        <v>1.0726243286523687</v>
      </c>
    </row>
    <row r="28" spans="1:17" ht="14.65" customHeight="1" x14ac:dyDescent="0.2">
      <c r="A28" s="35">
        <v>24</v>
      </c>
      <c r="B28" s="36">
        <v>5</v>
      </c>
      <c r="C28" s="37">
        <v>24</v>
      </c>
      <c r="D28" s="37">
        <v>90</v>
      </c>
      <c r="E28" s="273">
        <v>2.2000000000000002</v>
      </c>
      <c r="F28" s="159">
        <v>124</v>
      </c>
      <c r="G28" s="38">
        <v>1</v>
      </c>
      <c r="H28" s="299">
        <f>'[1]24'!$E$42</f>
        <v>48</v>
      </c>
      <c r="I28" s="300">
        <f>'[1]24'!$B$33*12.92/2</f>
        <v>2125.34</v>
      </c>
      <c r="J28" s="299">
        <f>'[1]24'!$B$42</f>
        <v>340</v>
      </c>
      <c r="K28" s="300">
        <f>'[1]24'!$F$33</f>
        <v>453.15000000000003</v>
      </c>
      <c r="L28" s="301">
        <f>'[1]24'!$H$42</f>
        <v>39</v>
      </c>
      <c r="M28" s="311">
        <f>'[1]24'!$C$34</f>
        <v>43.786414167637162</v>
      </c>
      <c r="N28" s="306">
        <f>'[1]24'!$F$34</f>
        <v>9.3358303048287699</v>
      </c>
      <c r="O28" s="306">
        <f>'[1]24'!$F$43</f>
        <v>0.98889960196795956</v>
      </c>
      <c r="P28" s="306">
        <f>'[1]24'!$C$43</f>
        <v>7.0047055139397143</v>
      </c>
      <c r="Q28" s="309">
        <f>'[1]24'!$H$43</f>
        <v>0.8034809265989673</v>
      </c>
    </row>
    <row r="29" spans="1:17" ht="14.65" customHeight="1" x14ac:dyDescent="0.2">
      <c r="A29" s="35">
        <v>25</v>
      </c>
      <c r="B29" s="36">
        <v>4</v>
      </c>
      <c r="C29" s="37">
        <v>24</v>
      </c>
      <c r="D29" s="37">
        <v>112</v>
      </c>
      <c r="E29" s="273">
        <v>0.96</v>
      </c>
      <c r="F29" s="159">
        <v>103</v>
      </c>
      <c r="G29" s="38">
        <v>1</v>
      </c>
      <c r="H29" s="299">
        <f>'[1]25'!$E$42</f>
        <v>44</v>
      </c>
      <c r="I29" s="300">
        <f>'[1]25'!$B$33*12.92/2</f>
        <v>1892.78</v>
      </c>
      <c r="J29" s="299">
        <f>'[1]25'!$B$42</f>
        <v>80</v>
      </c>
      <c r="K29" s="300">
        <f>'[1]25'!$F$33</f>
        <v>384.75000000000006</v>
      </c>
      <c r="L29" s="301">
        <f>'[1]25'!$H$42</f>
        <v>38</v>
      </c>
      <c r="M29" s="311">
        <f>'[1]25'!$C$34</f>
        <v>45.299808057726999</v>
      </c>
      <c r="N29" s="306">
        <f>'[1]25'!$F$34</f>
        <v>9.208202300431358</v>
      </c>
      <c r="O29" s="306">
        <f>'[1]25'!$F$43</f>
        <v>1.0530497757478354</v>
      </c>
      <c r="P29" s="306">
        <f>'[1]25'!$C$43</f>
        <v>1.9146359559051556</v>
      </c>
      <c r="Q29" s="309">
        <f>'[1]25'!$H$43</f>
        <v>0.90945207905494885</v>
      </c>
    </row>
    <row r="30" spans="1:17" ht="14.65" customHeight="1" x14ac:dyDescent="0.2">
      <c r="A30" s="35">
        <v>26</v>
      </c>
      <c r="B30" s="36">
        <v>5</v>
      </c>
      <c r="C30" s="37">
        <v>21.25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53</v>
      </c>
      <c r="I30" s="300">
        <f>'[1]26'!$B$33*12.92/2</f>
        <v>1931.54</v>
      </c>
      <c r="J30" s="299">
        <f>'[1]26'!$B$42</f>
        <v>280</v>
      </c>
      <c r="K30" s="300">
        <f>'[1]26'!$F$33</f>
        <v>410.40000000000003</v>
      </c>
      <c r="L30" s="301">
        <f>'[1]26'!$H$42</f>
        <v>56</v>
      </c>
      <c r="M30" s="311">
        <f>'[1]26'!$C$34</f>
        <v>45.058272448194408</v>
      </c>
      <c r="N30" s="306">
        <f>'[1]26'!$F$34</f>
        <v>9.5736640259787471</v>
      </c>
      <c r="O30" s="306">
        <f>'[1]26'!$F$43</f>
        <v>1.2363649936083663</v>
      </c>
      <c r="P30" s="306">
        <f>'[1]26'!$C$43</f>
        <v>6.5317395888743874</v>
      </c>
      <c r="Q30" s="309">
        <f>'[1]26'!$H$43</f>
        <v>1.3063479177748776</v>
      </c>
    </row>
    <row r="31" spans="1:17" ht="14.65" customHeight="1" x14ac:dyDescent="0.2">
      <c r="A31" s="35">
        <v>27</v>
      </c>
      <c r="B31" s="36">
        <v>5</v>
      </c>
      <c r="C31" s="37">
        <v>24</v>
      </c>
      <c r="D31" s="37">
        <v>94</v>
      </c>
      <c r="E31" s="273">
        <v>0.5</v>
      </c>
      <c r="F31" s="159">
        <v>110</v>
      </c>
      <c r="G31" s="38">
        <v>1</v>
      </c>
      <c r="H31" s="299">
        <f>'[1]27'!$E$42</f>
        <v>54</v>
      </c>
      <c r="I31" s="300">
        <f>'[1]27'!$B$33*12.92/2</f>
        <v>2422.5</v>
      </c>
      <c r="J31" s="299">
        <f>'[1]27'!$B$42</f>
        <v>350</v>
      </c>
      <c r="K31" s="300">
        <f>'[1]27'!$F$33</f>
        <v>470.25000000000006</v>
      </c>
      <c r="L31" s="301">
        <f>'[1]27'!$H$42</f>
        <v>66</v>
      </c>
      <c r="M31" s="311">
        <f>'[1]27'!$C$34</f>
        <v>43.483177529830527</v>
      </c>
      <c r="N31" s="306">
        <f>'[1]27'!$F$34</f>
        <v>8.4408521087318089</v>
      </c>
      <c r="O31" s="306">
        <f>'[1]27'!$F$43</f>
        <v>0.96928445267733676</v>
      </c>
      <c r="P31" s="306">
        <f>'[1]27'!$C$43</f>
        <v>6.2823992303160718</v>
      </c>
      <c r="Q31" s="309">
        <f>'[1]27'!$H$43</f>
        <v>1.1846809977167452</v>
      </c>
    </row>
    <row r="32" spans="1:17" ht="14.65" customHeight="1" x14ac:dyDescent="0.2">
      <c r="A32" s="35">
        <v>28</v>
      </c>
      <c r="B32" s="36">
        <v>5</v>
      </c>
      <c r="C32" s="37">
        <v>18</v>
      </c>
      <c r="D32" s="37">
        <v>90</v>
      </c>
      <c r="E32" s="273">
        <v>0.73</v>
      </c>
      <c r="F32" s="159">
        <v>117</v>
      </c>
      <c r="G32" s="38">
        <v>1</v>
      </c>
      <c r="H32" s="299">
        <f>'[1]28'!$E$42</f>
        <v>36</v>
      </c>
      <c r="I32" s="300">
        <f>'[1]28'!$B$33*12.92/2</f>
        <v>1576.24</v>
      </c>
      <c r="J32" s="299">
        <f>'[1]28'!$B$42</f>
        <v>410</v>
      </c>
      <c r="K32" s="300">
        <f>'[1]28'!$F$33</f>
        <v>324.90000000000003</v>
      </c>
      <c r="L32" s="301">
        <f>'[1]28'!$H$42</f>
        <v>31</v>
      </c>
      <c r="M32" s="311">
        <f>'[1]28'!$C$34</f>
        <v>42.759638443108571</v>
      </c>
      <c r="N32" s="306">
        <f>'[1]28'!$F$34</f>
        <v>8.8137634688664015</v>
      </c>
      <c r="O32" s="306">
        <f>'[1]28'!$F$43</f>
        <v>0.97659429017910249</v>
      </c>
      <c r="P32" s="306">
        <f>'[1]28'!$C$43</f>
        <v>11.122323860373113</v>
      </c>
      <c r="Q32" s="309">
        <f>'[1]28'!$H$43</f>
        <v>0.84095619432089386</v>
      </c>
    </row>
    <row r="33" spans="1:19" ht="14.65" customHeight="1" x14ac:dyDescent="0.2">
      <c r="A33" s="35">
        <v>29</v>
      </c>
      <c r="B33" s="36">
        <v>5</v>
      </c>
      <c r="C33" s="37">
        <v>24</v>
      </c>
      <c r="D33" s="37">
        <v>95</v>
      </c>
      <c r="E33" s="273">
        <v>0.51</v>
      </c>
      <c r="F33" s="159">
        <v>106</v>
      </c>
      <c r="G33" s="38">
        <v>1</v>
      </c>
      <c r="H33" s="299">
        <f>'[1]29'!$E$42</f>
        <v>54</v>
      </c>
      <c r="I33" s="300">
        <f>'[1]29'!$B$33*12.92/2</f>
        <v>2293.3000000000002</v>
      </c>
      <c r="J33" s="299">
        <f>'[1]29'!$B$42</f>
        <v>160</v>
      </c>
      <c r="K33" s="300">
        <f>'[1]29'!$F$33</f>
        <v>555.75</v>
      </c>
      <c r="L33" s="301">
        <f>'[1]29'!$H$42</f>
        <v>44</v>
      </c>
      <c r="M33" s="311">
        <f>'[1]29'!$C$34</f>
        <v>43.303310107804379</v>
      </c>
      <c r="N33" s="306">
        <f>'[1]29'!$F$34</f>
        <v>10.493967031095922</v>
      </c>
      <c r="O33" s="306">
        <f>'[1]29'!$F$43</f>
        <v>1.0196567155720735</v>
      </c>
      <c r="P33" s="306">
        <f>'[1]29'!$C$43</f>
        <v>3.0212050831765143</v>
      </c>
      <c r="Q33" s="309">
        <f>'[1]29'!$H$43</f>
        <v>0.83083139787354132</v>
      </c>
    </row>
    <row r="34" spans="1:19" ht="14.65" customHeight="1" x14ac:dyDescent="0.2">
      <c r="A34" s="35">
        <v>30</v>
      </c>
      <c r="B34" s="36">
        <v>6</v>
      </c>
      <c r="C34" s="37">
        <v>24</v>
      </c>
      <c r="D34" s="37">
        <v>106</v>
      </c>
      <c r="E34" s="273">
        <v>1.23</v>
      </c>
      <c r="F34" s="159">
        <v>152</v>
      </c>
      <c r="G34" s="38">
        <v>2</v>
      </c>
      <c r="H34" s="299">
        <f>'[1]30'!$E$42</f>
        <v>53</v>
      </c>
      <c r="I34" s="300">
        <f>'[1]30'!$B$33*12.92/2</f>
        <v>2170.56</v>
      </c>
      <c r="J34" s="299">
        <f>'[1]30'!$B$42</f>
        <v>240</v>
      </c>
      <c r="K34" s="300">
        <f>'[1]30'!$F$33</f>
        <v>495.90000000000003</v>
      </c>
      <c r="L34" s="301">
        <f>'[1]30'!$H$42</f>
        <v>50</v>
      </c>
      <c r="M34" s="311">
        <f>'[1]30'!$C$34</f>
        <v>42.525979216633772</v>
      </c>
      <c r="N34" s="306">
        <f>'[1]30'!$F$34</f>
        <v>9.7157568063212683</v>
      </c>
      <c r="O34" s="306">
        <f>'[1]30'!$F$43</f>
        <v>1.0383849782920491</v>
      </c>
      <c r="P34" s="306">
        <f>'[1]30'!$C$43</f>
        <v>4.7021206564168256</v>
      </c>
      <c r="Q34" s="309">
        <f>'[1]30'!$H$43</f>
        <v>0.97960847008683882</v>
      </c>
    </row>
    <row r="35" spans="1:19" ht="14.65" customHeight="1" thickBot="1" x14ac:dyDescent="0.25">
      <c r="A35" s="168">
        <v>31</v>
      </c>
      <c r="B35" s="162">
        <v>4</v>
      </c>
      <c r="C35" s="163">
        <v>24</v>
      </c>
      <c r="D35" s="163">
        <v>107</v>
      </c>
      <c r="E35" s="274">
        <v>0.96</v>
      </c>
      <c r="F35" s="164">
        <v>127</v>
      </c>
      <c r="G35" s="165">
        <v>1</v>
      </c>
      <c r="H35" s="302">
        <f>'[1]31'!$E$42</f>
        <v>48</v>
      </c>
      <c r="I35" s="303">
        <f>'[1]31'!$B$33*12.92/2</f>
        <v>1957.3799999999999</v>
      </c>
      <c r="J35" s="304">
        <f>'[1]31'!$B$42</f>
        <v>260</v>
      </c>
      <c r="K35" s="303">
        <f>'[1]31'!$F$33</f>
        <v>453.15000000000003</v>
      </c>
      <c r="L35" s="305">
        <f>'[1]31'!$H$42</f>
        <v>25</v>
      </c>
      <c r="M35" s="312">
        <f>'[1]31'!$C$34</f>
        <v>42.517724950471035</v>
      </c>
      <c r="N35" s="307">
        <f>'[1]31'!$F$34</f>
        <v>9.8432123866116719</v>
      </c>
      <c r="O35" s="307">
        <f>'[1]31'!$F$43</f>
        <v>1.0426441455530402</v>
      </c>
      <c r="P35" s="307">
        <f>'[1]31'!$C$43</f>
        <v>5.647655788412302</v>
      </c>
      <c r="Q35" s="310">
        <f>'[1]31'!$H$43</f>
        <v>0.54304382580887511</v>
      </c>
    </row>
    <row r="36" spans="1:19" ht="14.65" customHeight="1" thickTop="1" x14ac:dyDescent="0.2">
      <c r="A36" s="169" t="s">
        <v>37</v>
      </c>
      <c r="B36" s="170"/>
      <c r="C36" s="170">
        <f>SUM(C5:C35)</f>
        <v>724.25</v>
      </c>
      <c r="D36" s="170"/>
      <c r="E36" s="171"/>
      <c r="F36" s="172">
        <f t="shared" ref="F36:K36" si="0">SUM(F5:F35)</f>
        <v>2900</v>
      </c>
      <c r="G36" s="173">
        <f t="shared" si="0"/>
        <v>27</v>
      </c>
      <c r="H36" s="186">
        <f t="shared" si="0"/>
        <v>1509</v>
      </c>
      <c r="I36" s="186">
        <f t="shared" si="0"/>
        <v>63708.52</v>
      </c>
      <c r="J36" s="187">
        <f t="shared" si="0"/>
        <v>9340</v>
      </c>
      <c r="K36" s="187">
        <f t="shared" si="0"/>
        <v>14133.149999999996</v>
      </c>
      <c r="L36" s="187">
        <f>SUM(L5:L34)</f>
        <v>1190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4.225806451612903</v>
      </c>
      <c r="C37" s="39"/>
      <c r="D37" s="167">
        <f>AVERAGE(D5:D35)</f>
        <v>75.354838709677423</v>
      </c>
      <c r="E37" s="40">
        <f>AVERAGE(E5:E35)</f>
        <v>0.9229032258064519</v>
      </c>
      <c r="F37" s="166">
        <f t="shared" ref="F37" si="1">AVERAGE(F5:F35)</f>
        <v>93.548387096774192</v>
      </c>
      <c r="G37" s="174">
        <f>AVERAGE(G5:G35)</f>
        <v>0.87096774193548387</v>
      </c>
      <c r="H37" s="190">
        <f t="shared" ref="H37:P37" si="2">AVERAGE(H5:H35)</f>
        <v>48.677419354838712</v>
      </c>
      <c r="I37" s="190">
        <f>AVERAGE(I5:I15)</f>
        <v>2017.2818181818182</v>
      </c>
      <c r="J37" s="190">
        <f t="shared" si="2"/>
        <v>301.29032258064518</v>
      </c>
      <c r="K37" s="191">
        <f>AVERAGE(K5:K15)</f>
        <v>436.82727272727277</v>
      </c>
      <c r="L37" s="191">
        <f>AVERAGE(L5:L34)</f>
        <v>39.666666666666664</v>
      </c>
      <c r="M37" s="204">
        <f>AVERAGE(M15:M34)</f>
        <v>43.587254905142643</v>
      </c>
      <c r="N37" s="208">
        <f>AVERAGEIF(N5:N35,"&lt;&gt;#VALUE!")</f>
        <v>9.5457157821132341</v>
      </c>
      <c r="O37" s="191">
        <f>AVERAGEIF(O5:O35,"&lt;&gt;#VALUE!")</f>
        <v>1.0201958736039243</v>
      </c>
      <c r="P37" s="192">
        <f t="shared" si="2"/>
        <v>6.3302555812289851</v>
      </c>
      <c r="Q37" s="296">
        <f>AVERAGE(Q5:Q35)</f>
        <v>0.81832053547432193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36</v>
      </c>
      <c r="I38" s="40">
        <f>MIN(I5:I15)</f>
        <v>1737.74</v>
      </c>
      <c r="J38" s="40">
        <f t="shared" si="3"/>
        <v>80</v>
      </c>
      <c r="K38" s="40">
        <f>MIN(K5:K15)</f>
        <v>384.75000000000006</v>
      </c>
      <c r="L38" s="40">
        <f>MIN(L5:L34)</f>
        <v>8</v>
      </c>
      <c r="M38" s="205">
        <f>MIN(M15:M34)</f>
        <v>37.904995152803856</v>
      </c>
      <c r="N38" s="290">
        <f t="shared" si="3"/>
        <v>8.4408521087318089</v>
      </c>
      <c r="O38" s="40">
        <f t="shared" si="3"/>
        <v>0.86330935251798557</v>
      </c>
      <c r="P38" s="291">
        <f t="shared" si="3"/>
        <v>1.9146359559051556</v>
      </c>
      <c r="Q38" s="297">
        <f t="shared" si="3"/>
        <v>0.16313479828379365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6</v>
      </c>
      <c r="C39" s="41"/>
      <c r="D39" s="176">
        <f>MAX(D5:D35)</f>
        <v>124</v>
      </c>
      <c r="E39" s="175">
        <f>MAX(E5:E35)</f>
        <v>4.9000000000000004</v>
      </c>
      <c r="F39" s="175">
        <f t="shared" ref="F39:Q39" si="4">MAX(F5:F35)</f>
        <v>312</v>
      </c>
      <c r="G39" s="175">
        <f t="shared" si="4"/>
        <v>3</v>
      </c>
      <c r="H39" s="175">
        <f t="shared" si="4"/>
        <v>58</v>
      </c>
      <c r="I39" s="175">
        <f>MAX(I5:I15)</f>
        <v>2273.92</v>
      </c>
      <c r="J39" s="175">
        <f t="shared" si="4"/>
        <v>560</v>
      </c>
      <c r="K39" s="175">
        <f>MAX(K5:K15)</f>
        <v>513</v>
      </c>
      <c r="L39" s="175">
        <f>MAX(L5:L34)</f>
        <v>67</v>
      </c>
      <c r="M39" s="206">
        <f>MAX(M15:M34)</f>
        <v>53.553149464379231</v>
      </c>
      <c r="N39" s="292">
        <f t="shared" si="4"/>
        <v>11.299577572407387</v>
      </c>
      <c r="O39" s="175">
        <f t="shared" si="4"/>
        <v>1.2363649936083663</v>
      </c>
      <c r="P39" s="293">
        <f t="shared" si="4"/>
        <v>11.122323860373113</v>
      </c>
      <c r="Q39" s="298">
        <f t="shared" si="4"/>
        <v>1.4527257037049732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3" t="s">
        <v>81</v>
      </c>
      <c r="B2" s="403"/>
      <c r="C2" s="226" t="str">
        <f>'Water Quality'!N2</f>
        <v>May/1/2020</v>
      </c>
      <c r="D2" s="402" t="s">
        <v>46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37" ht="3" customHeight="1" thickBot="1" x14ac:dyDescent="0.25">
      <c r="A3" s="405" t="s">
        <v>81</v>
      </c>
      <c r="B3" s="405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5"/>
      <c r="L3" s="417"/>
      <c r="M3" s="417"/>
      <c r="N3" s="417"/>
      <c r="O3" s="417"/>
      <c r="P3" s="417"/>
      <c r="Q3" s="418"/>
      <c r="R3" s="59"/>
      <c r="S3" s="59"/>
      <c r="T3" s="405"/>
      <c r="U3" s="418"/>
      <c r="V3" s="399"/>
      <c r="W3" s="400"/>
      <c r="X3" s="400"/>
      <c r="Y3" s="400"/>
      <c r="Z3" s="400"/>
      <c r="AA3" s="400"/>
      <c r="AB3" s="401"/>
      <c r="AC3" s="59"/>
    </row>
    <row r="4" spans="1:37" ht="21.6" customHeight="1" thickBot="1" x14ac:dyDescent="0.25">
      <c r="A4" s="46"/>
      <c r="B4" s="47"/>
      <c r="C4" s="420" t="s">
        <v>94</v>
      </c>
      <c r="D4" s="421"/>
      <c r="E4" s="422"/>
      <c r="F4" s="423" t="s">
        <v>62</v>
      </c>
      <c r="G4" s="424"/>
      <c r="H4" s="425"/>
      <c r="I4" s="408" t="s">
        <v>58</v>
      </c>
      <c r="J4" s="409"/>
      <c r="K4" s="410"/>
      <c r="L4" s="411" t="s">
        <v>59</v>
      </c>
      <c r="M4" s="412"/>
      <c r="N4" s="413"/>
      <c r="O4" s="414" t="s">
        <v>60</v>
      </c>
      <c r="P4" s="415"/>
      <c r="Q4" s="416"/>
      <c r="R4" s="433" t="s">
        <v>64</v>
      </c>
      <c r="S4" s="434"/>
      <c r="T4" s="435"/>
      <c r="U4" s="431" t="s">
        <v>63</v>
      </c>
      <c r="V4" s="432"/>
      <c r="W4" s="432"/>
      <c r="X4" s="436" t="s">
        <v>101</v>
      </c>
      <c r="Y4" s="436"/>
      <c r="Z4" s="437"/>
      <c r="AA4" s="232" t="s">
        <v>104</v>
      </c>
      <c r="AB4" s="429"/>
      <c r="AC4" s="430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6.2900000000008731</v>
      </c>
      <c r="C6" s="228">
        <f>Filter!H5*10.23</f>
        <v>542.19000000000005</v>
      </c>
      <c r="D6" s="57">
        <f>IF(ISBLANK(C6),"",(C6*E$43)/$B6)</f>
        <v>9.2232639109685142</v>
      </c>
      <c r="E6" s="58">
        <f>IF(ISBLANK(C6),"",C6*E$43)</f>
        <v>58.014330000000008</v>
      </c>
      <c r="F6" s="244">
        <f>Filter!I5*2</f>
        <v>4547.84</v>
      </c>
      <c r="G6" s="57">
        <f t="shared" ref="G6:V21" si="0">IF(ISBLANK(F6),"",(F6*H$43)/$B6)</f>
        <v>68.326054054044576</v>
      </c>
      <c r="H6" s="58">
        <f t="shared" ref="H6:H34" si="1">IF(ISBLANK(F6),"",F6*H$43)</f>
        <v>429.77088000000003</v>
      </c>
      <c r="I6" s="211">
        <f>Filter!J5</f>
        <v>560</v>
      </c>
      <c r="J6" s="49">
        <f t="shared" ref="J6" si="2">IF(ISBLANK(I6),"",(I6*K$43)/$B6)</f>
        <v>32.006359300472504</v>
      </c>
      <c r="K6" s="50">
        <f t="shared" ref="K6:K34" si="3">IF(ISBLANK(I6),"",I6*K$43)</f>
        <v>201.32</v>
      </c>
      <c r="L6" s="244">
        <f>Filter!K5</f>
        <v>495.90000000000003</v>
      </c>
      <c r="M6" s="49">
        <f t="shared" ref="M6" si="4">IF(ISBLANK(L6),"",(L6*N$43)/$B6)</f>
        <v>57.552782193950677</v>
      </c>
      <c r="N6" s="50">
        <f t="shared" ref="N6:N34" si="5">IF(ISBLANK(L6),"",L6*N$43)</f>
        <v>362.00700000000001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60</v>
      </c>
      <c r="Y6" s="212">
        <f t="shared" ref="Y6:Y34" si="12">IF(ISBLANK(X6),"",(X6*Z$43)/$B6)</f>
        <v>19.979332273447149</v>
      </c>
      <c r="Z6" s="230">
        <f t="shared" ref="Z6:Z34" si="13">IF(ISBLANK(X6),"",X6*Z$43)</f>
        <v>125.67</v>
      </c>
      <c r="AA6" s="238">
        <f>IF(ISBLANK(AB$43),"",(AB$43)*B6)</f>
        <v>207.57000000002881</v>
      </c>
      <c r="AB6" s="262">
        <f>(D6+G6+J6+M6+Y6)</f>
        <v>187.08779173288343</v>
      </c>
      <c r="AC6" s="263">
        <f>E6+H6+K6+N6+Z6+AA6</f>
        <v>1384.3522100000289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5.9700000000011642</v>
      </c>
      <c r="C7" s="228">
        <f>Filter!H6*10.23</f>
        <v>480.81</v>
      </c>
      <c r="D7" s="57">
        <f t="shared" ref="D7:D34" si="14">IF(ISBLANK(C7),"",(C7*E$43)/$B7)</f>
        <v>8.6175326633149023</v>
      </c>
      <c r="E7" s="58">
        <f t="shared" ref="E7:E34" si="15">IF(ISBLANK(C7),"",C7*E$43)</f>
        <v>51.446669999999997</v>
      </c>
      <c r="F7" s="244">
        <f>Filter!I6*2</f>
        <v>4121.4799999999996</v>
      </c>
      <c r="G7" s="57">
        <f t="shared" si="0"/>
        <v>65.239507537675721</v>
      </c>
      <c r="H7" s="58">
        <f t="shared" si="1"/>
        <v>389.47985999999997</v>
      </c>
      <c r="I7" s="211">
        <f>Filter!J6</f>
        <v>280</v>
      </c>
      <c r="J7" s="49">
        <f t="shared" si="0"/>
        <v>16.860971524284817</v>
      </c>
      <c r="K7" s="50">
        <f t="shared" si="3"/>
        <v>100.66</v>
      </c>
      <c r="L7" s="244">
        <f>Filter!K6</f>
        <v>427.50000000000006</v>
      </c>
      <c r="M7" s="49">
        <f t="shared" si="0"/>
        <v>52.27386934672348</v>
      </c>
      <c r="N7" s="50">
        <f t="shared" si="5"/>
        <v>312.07500000000005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52</v>
      </c>
      <c r="Y7" s="212">
        <f t="shared" si="12"/>
        <v>18.24355108877366</v>
      </c>
      <c r="Z7" s="230">
        <f t="shared" si="13"/>
        <v>108.914</v>
      </c>
      <c r="AA7" s="238">
        <f t="shared" ref="AA7:AA36" si="16">IF(ISBLANK(AB$43),"",(AB$43)*B7)</f>
        <v>197.01000000003842</v>
      </c>
      <c r="AB7" s="262">
        <f t="shared" ref="AB7:AB36" si="17">(D7+G7+J7+M7+Y7)</f>
        <v>161.2354321607726</v>
      </c>
      <c r="AC7" s="263">
        <f t="shared" ref="AC7:AC36" si="18">E7+H7+K7+N7+Z7+AA7</f>
        <v>1159.5855300000385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5.3099999999976717</v>
      </c>
      <c r="C8" s="228">
        <f>Filter!H7*10.23</f>
        <v>429.66</v>
      </c>
      <c r="D8" s="57">
        <f t="shared" si="14"/>
        <v>8.6579322033936279</v>
      </c>
      <c r="E8" s="58">
        <f t="shared" si="15"/>
        <v>45.973620000000004</v>
      </c>
      <c r="F8" s="244">
        <f>Filter!I7*2</f>
        <v>3759.72</v>
      </c>
      <c r="G8" s="57">
        <f t="shared" si="0"/>
        <v>66.910271186470013</v>
      </c>
      <c r="H8" s="58">
        <f t="shared" si="1"/>
        <v>355.29354000000001</v>
      </c>
      <c r="I8" s="211">
        <f>Filter!J7</f>
        <v>320</v>
      </c>
      <c r="J8" s="49">
        <f t="shared" si="0"/>
        <v>21.664783427504791</v>
      </c>
      <c r="K8" s="50">
        <f t="shared" si="3"/>
        <v>115.03999999999999</v>
      </c>
      <c r="L8" s="244">
        <f>Filter!K7</f>
        <v>384.75000000000006</v>
      </c>
      <c r="M8" s="49">
        <f t="shared" si="0"/>
        <v>52.894067796633365</v>
      </c>
      <c r="N8" s="50">
        <f t="shared" si="5"/>
        <v>280.86750000000001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27</v>
      </c>
      <c r="Y8" s="212">
        <f t="shared" si="12"/>
        <v>10.65000000000467</v>
      </c>
      <c r="Z8" s="230">
        <f t="shared" si="13"/>
        <v>56.551500000000004</v>
      </c>
      <c r="AA8" s="238">
        <f t="shared" si="16"/>
        <v>175.22999999992317</v>
      </c>
      <c r="AB8" s="262">
        <f t="shared" si="17"/>
        <v>160.77705461400646</v>
      </c>
      <c r="AC8" s="263">
        <f t="shared" si="18"/>
        <v>1028.9561599999231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5.9900000000016007</v>
      </c>
      <c r="C9" s="228">
        <f>Filter!H8*10.23</f>
        <v>511.5</v>
      </c>
      <c r="D9" s="57">
        <f t="shared" si="14"/>
        <v>9.1369782971594944</v>
      </c>
      <c r="E9" s="58">
        <f t="shared" si="15"/>
        <v>54.730499999999999</v>
      </c>
      <c r="F9" s="244">
        <f>Filter!I8*2</f>
        <v>4224.84</v>
      </c>
      <c r="G9" s="57">
        <f t="shared" si="0"/>
        <v>66.652317195307731</v>
      </c>
      <c r="H9" s="58">
        <f t="shared" si="1"/>
        <v>399.24738000000002</v>
      </c>
      <c r="I9" s="211">
        <f>Filter!J8</f>
        <v>260</v>
      </c>
      <c r="J9" s="49">
        <f t="shared" si="0"/>
        <v>15.604340567608517</v>
      </c>
      <c r="K9" s="50">
        <f t="shared" si="3"/>
        <v>93.47</v>
      </c>
      <c r="L9" s="244">
        <f>Filter!K8</f>
        <v>427.50000000000006</v>
      </c>
      <c r="M9" s="49">
        <f t="shared" si="0"/>
        <v>52.099332220353361</v>
      </c>
      <c r="N9" s="50">
        <f t="shared" si="5"/>
        <v>312.07500000000005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44</v>
      </c>
      <c r="Y9" s="212">
        <f t="shared" si="12"/>
        <v>15.385308848076022</v>
      </c>
      <c r="Z9" s="230">
        <f t="shared" si="13"/>
        <v>92.158000000000001</v>
      </c>
      <c r="AA9" s="238">
        <f t="shared" si="16"/>
        <v>197.67000000005282</v>
      </c>
      <c r="AB9" s="262">
        <f t="shared" si="17"/>
        <v>158.87827712850515</v>
      </c>
      <c r="AC9" s="263">
        <f t="shared" si="18"/>
        <v>1149.3508800000529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6.1399999999994179</v>
      </c>
      <c r="C10" s="228">
        <f>Filter!H9*10.23</f>
        <v>542.19000000000005</v>
      </c>
      <c r="D10" s="57">
        <f t="shared" si="14"/>
        <v>9.4485879478836328</v>
      </c>
      <c r="E10" s="58">
        <f t="shared" si="15"/>
        <v>58.014330000000008</v>
      </c>
      <c r="F10" s="244">
        <f>Filter!I9*2</f>
        <v>4276.5199999999995</v>
      </c>
      <c r="G10" s="57">
        <f t="shared" si="0"/>
        <v>65.819403908801021</v>
      </c>
      <c r="H10" s="58">
        <f t="shared" si="1"/>
        <v>404.13113999999996</v>
      </c>
      <c r="I10" s="211">
        <f>Filter!J9</f>
        <v>380</v>
      </c>
      <c r="J10" s="49">
        <f t="shared" si="0"/>
        <v>22.249185667754549</v>
      </c>
      <c r="K10" s="50">
        <f t="shared" si="3"/>
        <v>136.60999999999999</v>
      </c>
      <c r="L10" s="244">
        <f>Filter!K9</f>
        <v>453.15000000000003</v>
      </c>
      <c r="M10" s="49">
        <f t="shared" si="0"/>
        <v>53.876140065151688</v>
      </c>
      <c r="N10" s="50">
        <f t="shared" si="5"/>
        <v>330.79950000000002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40</v>
      </c>
      <c r="Y10" s="212">
        <f t="shared" si="12"/>
        <v>13.644951140066441</v>
      </c>
      <c r="Z10" s="230">
        <f t="shared" si="13"/>
        <v>83.78</v>
      </c>
      <c r="AA10" s="238">
        <f t="shared" si="16"/>
        <v>202.61999999998079</v>
      </c>
      <c r="AB10" s="262">
        <f t="shared" si="17"/>
        <v>165.03826872965732</v>
      </c>
      <c r="AC10" s="263">
        <f t="shared" si="18"/>
        <v>1215.9549699999807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5.8800000000010186</v>
      </c>
      <c r="C11" s="228">
        <f>Filter!H10*10.23</f>
        <v>552.42000000000007</v>
      </c>
      <c r="D11" s="57">
        <f t="shared" si="14"/>
        <v>10.05254081632479</v>
      </c>
      <c r="E11" s="58">
        <f t="shared" si="15"/>
        <v>59.108940000000004</v>
      </c>
      <c r="F11" s="244">
        <f>Filter!I10*2</f>
        <v>4134.3999999999996</v>
      </c>
      <c r="G11" s="57">
        <f t="shared" si="0"/>
        <v>66.445714285702763</v>
      </c>
      <c r="H11" s="58">
        <f t="shared" si="1"/>
        <v>390.70079999999996</v>
      </c>
      <c r="I11" s="211">
        <f>Filter!J10</f>
        <v>260</v>
      </c>
      <c r="J11" s="49">
        <f t="shared" si="0"/>
        <v>15.896258503398606</v>
      </c>
      <c r="K11" s="50">
        <f t="shared" si="3"/>
        <v>93.47</v>
      </c>
      <c r="L11" s="244">
        <f>Filter!K10</f>
        <v>453.15000000000003</v>
      </c>
      <c r="M11" s="49">
        <f t="shared" si="0"/>
        <v>56.2584183673372</v>
      </c>
      <c r="N11" s="50">
        <f t="shared" si="5"/>
        <v>330.79950000000002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8</v>
      </c>
      <c r="Y11" s="212">
        <f t="shared" si="12"/>
        <v>2.8496598639450847</v>
      </c>
      <c r="Z11" s="230">
        <f t="shared" si="13"/>
        <v>16.756</v>
      </c>
      <c r="AA11" s="238">
        <f t="shared" si="16"/>
        <v>194.04000000003361</v>
      </c>
      <c r="AB11" s="262">
        <f t="shared" si="17"/>
        <v>151.50259183670846</v>
      </c>
      <c r="AC11" s="263">
        <f t="shared" si="18"/>
        <v>1084.8752400000335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6.180000000000291</v>
      </c>
      <c r="C12" s="228">
        <f>Filter!H11*10.23</f>
        <v>593.34</v>
      </c>
      <c r="D12" s="57">
        <f t="shared" si="14"/>
        <v>10.273038834950972</v>
      </c>
      <c r="E12" s="58">
        <f t="shared" si="15"/>
        <v>63.487380000000002</v>
      </c>
      <c r="F12" s="244">
        <f>Filter!I11*2</f>
        <v>4315.28</v>
      </c>
      <c r="G12" s="57">
        <f t="shared" si="0"/>
        <v>65.9860776698998</v>
      </c>
      <c r="H12" s="58">
        <f t="shared" si="1"/>
        <v>407.79395999999997</v>
      </c>
      <c r="I12" s="211">
        <f>Filter!J11</f>
        <v>320</v>
      </c>
      <c r="J12" s="49">
        <f t="shared" si="0"/>
        <v>18.614886731390708</v>
      </c>
      <c r="K12" s="50">
        <f t="shared" si="3"/>
        <v>115.03999999999999</v>
      </c>
      <c r="L12" s="244">
        <f>Filter!K11</f>
        <v>470.25000000000006</v>
      </c>
      <c r="M12" s="49">
        <f t="shared" si="0"/>
        <v>55.547330097084767</v>
      </c>
      <c r="N12" s="50">
        <f t="shared" si="5"/>
        <v>343.28250000000003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30</v>
      </c>
      <c r="Y12" s="212">
        <f t="shared" si="12"/>
        <v>10.16747572815486</v>
      </c>
      <c r="Z12" s="230">
        <f t="shared" si="13"/>
        <v>62.835000000000001</v>
      </c>
      <c r="AA12" s="238">
        <f t="shared" si="16"/>
        <v>203.9400000000096</v>
      </c>
      <c r="AB12" s="262">
        <f t="shared" si="17"/>
        <v>160.5888090614811</v>
      </c>
      <c r="AC12" s="263">
        <f t="shared" si="18"/>
        <v>1196.3788400000096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4.9399999999986903</v>
      </c>
      <c r="C13" s="228">
        <f>Filter!H12*10.23</f>
        <v>470.58000000000004</v>
      </c>
      <c r="D13" s="57">
        <f t="shared" si="14"/>
        <v>10.192724696358978</v>
      </c>
      <c r="E13" s="58">
        <f t="shared" si="15"/>
        <v>50.352060000000002</v>
      </c>
      <c r="F13" s="244">
        <f>Filter!I12*2</f>
        <v>3475.48</v>
      </c>
      <c r="G13" s="57">
        <f t="shared" si="0"/>
        <v>66.484384615402249</v>
      </c>
      <c r="H13" s="58">
        <f t="shared" si="1"/>
        <v>328.43286000000001</v>
      </c>
      <c r="I13" s="211">
        <f>Filter!J12</f>
        <v>320</v>
      </c>
      <c r="J13" s="49">
        <f t="shared" si="0"/>
        <v>23.287449392718724</v>
      </c>
      <c r="K13" s="50">
        <f t="shared" si="3"/>
        <v>115.03999999999999</v>
      </c>
      <c r="L13" s="244">
        <f>Filter!K12</f>
        <v>384.75000000000006</v>
      </c>
      <c r="M13" s="49">
        <f t="shared" si="0"/>
        <v>56.855769230784304</v>
      </c>
      <c r="N13" s="50">
        <f t="shared" si="5"/>
        <v>280.86750000000001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21</v>
      </c>
      <c r="Y13" s="212">
        <f t="shared" si="12"/>
        <v>8.903744939273615</v>
      </c>
      <c r="Z13" s="230">
        <f t="shared" si="13"/>
        <v>43.984499999999997</v>
      </c>
      <c r="AA13" s="238">
        <f t="shared" si="16"/>
        <v>163.01999999995678</v>
      </c>
      <c r="AB13" s="262">
        <f t="shared" si="17"/>
        <v>165.72407287453788</v>
      </c>
      <c r="AC13" s="263">
        <f t="shared" si="18"/>
        <v>981.69691999995689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4.9599999999991269</v>
      </c>
      <c r="C14" s="228">
        <f>Filter!H13*10.23</f>
        <v>439.89000000000004</v>
      </c>
      <c r="D14" s="57">
        <f t="shared" si="14"/>
        <v>9.4895625000016715</v>
      </c>
      <c r="E14" s="58">
        <f t="shared" si="15"/>
        <v>47.068230000000007</v>
      </c>
      <c r="F14" s="244">
        <f>Filter!I13*2</f>
        <v>3501.32</v>
      </c>
      <c r="G14" s="57">
        <f t="shared" si="0"/>
        <v>66.708616935495627</v>
      </c>
      <c r="H14" s="58">
        <f t="shared" si="1"/>
        <v>330.87474000000003</v>
      </c>
      <c r="I14" s="211">
        <f>Filter!J13</f>
        <v>160</v>
      </c>
      <c r="J14" s="49">
        <f t="shared" si="0"/>
        <v>11.596774193550427</v>
      </c>
      <c r="K14" s="50">
        <f t="shared" si="3"/>
        <v>57.519999999999996</v>
      </c>
      <c r="L14" s="244">
        <f>Filter!K13</f>
        <v>384.75000000000006</v>
      </c>
      <c r="M14" s="49">
        <f t="shared" si="0"/>
        <v>56.626512096784161</v>
      </c>
      <c r="N14" s="50">
        <f t="shared" si="5"/>
        <v>280.86750000000001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11</v>
      </c>
      <c r="Y14" s="212">
        <f t="shared" si="12"/>
        <v>4.6450604838717853</v>
      </c>
      <c r="Z14" s="230">
        <f t="shared" si="13"/>
        <v>23.0395</v>
      </c>
      <c r="AA14" s="238">
        <f t="shared" si="16"/>
        <v>163.67999999997119</v>
      </c>
      <c r="AB14" s="262">
        <f t="shared" si="17"/>
        <v>149.06652620970368</v>
      </c>
      <c r="AC14" s="263">
        <f t="shared" si="18"/>
        <v>903.04996999997127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5.1500000000014552</v>
      </c>
      <c r="C15" s="228">
        <f>Filter!H14*10.23</f>
        <v>470.58000000000004</v>
      </c>
      <c r="D15" s="57">
        <f t="shared" si="14"/>
        <v>9.7770990291234519</v>
      </c>
      <c r="E15" s="58">
        <f t="shared" si="15"/>
        <v>50.352060000000002</v>
      </c>
      <c r="F15" s="244">
        <f>Filter!I14*2</f>
        <v>3682.2</v>
      </c>
      <c r="G15" s="57">
        <f t="shared" si="0"/>
        <v>67.566582524252752</v>
      </c>
      <c r="H15" s="58">
        <f t="shared" si="1"/>
        <v>347.96789999999999</v>
      </c>
      <c r="I15" s="211">
        <f>Filter!J14</f>
        <v>380</v>
      </c>
      <c r="J15" s="49">
        <f t="shared" si="0"/>
        <v>26.52621359222551</v>
      </c>
      <c r="K15" s="50">
        <f t="shared" si="3"/>
        <v>136.60999999999999</v>
      </c>
      <c r="L15" s="244">
        <f>Filter!K14</f>
        <v>410.40000000000003</v>
      </c>
      <c r="M15" s="49">
        <f t="shared" si="0"/>
        <v>58.173203883478713</v>
      </c>
      <c r="N15" s="50">
        <f t="shared" si="5"/>
        <v>299.59200000000004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33</v>
      </c>
      <c r="Y15" s="212">
        <f t="shared" si="12"/>
        <v>13.421067961161256</v>
      </c>
      <c r="Z15" s="230">
        <f t="shared" si="13"/>
        <v>69.118499999999997</v>
      </c>
      <c r="AA15" s="238">
        <f t="shared" si="16"/>
        <v>169.95000000004802</v>
      </c>
      <c r="AB15" s="262">
        <f t="shared" si="17"/>
        <v>175.46416699024167</v>
      </c>
      <c r="AC15" s="263">
        <f t="shared" si="18"/>
        <v>1073.5904600000481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6.2299999999995634</v>
      </c>
      <c r="C16" s="228">
        <f>Filter!H15*10.23</f>
        <v>542.19000000000005</v>
      </c>
      <c r="D16" s="57">
        <f t="shared" si="14"/>
        <v>9.3120914927775402</v>
      </c>
      <c r="E16" s="58">
        <f t="shared" si="15"/>
        <v>58.014330000000008</v>
      </c>
      <c r="F16" s="244">
        <f>Filter!I15*2</f>
        <v>4341.12</v>
      </c>
      <c r="G16" s="57">
        <f t="shared" si="0"/>
        <v>65.848449438206856</v>
      </c>
      <c r="H16" s="58">
        <f t="shared" si="1"/>
        <v>410.23584</v>
      </c>
      <c r="I16" s="211">
        <f>Filter!J15</f>
        <v>360</v>
      </c>
      <c r="J16" s="49">
        <f t="shared" si="0"/>
        <v>20.773675762441261</v>
      </c>
      <c r="K16" s="50">
        <f t="shared" si="3"/>
        <v>129.41999999999999</v>
      </c>
      <c r="L16" s="244">
        <f>Filter!K15</f>
        <v>513</v>
      </c>
      <c r="M16" s="49">
        <f t="shared" si="0"/>
        <v>60.110754414129417</v>
      </c>
      <c r="N16" s="50">
        <f t="shared" si="5"/>
        <v>374.49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57</v>
      </c>
      <c r="Y16" s="212">
        <f t="shared" si="12"/>
        <v>19.16316211878144</v>
      </c>
      <c r="Z16" s="230">
        <f t="shared" si="13"/>
        <v>119.3865</v>
      </c>
      <c r="AA16" s="238">
        <f t="shared" si="16"/>
        <v>205.58999999998559</v>
      </c>
      <c r="AB16" s="262">
        <f t="shared" si="17"/>
        <v>175.20813322633649</v>
      </c>
      <c r="AC16" s="263">
        <f t="shared" si="18"/>
        <v>1297.1366699999855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5.5299999999988358</v>
      </c>
      <c r="C17" s="228">
        <f>Filter!H16*10.23</f>
        <v>450.12</v>
      </c>
      <c r="D17" s="57">
        <f t="shared" si="14"/>
        <v>8.7093743218824855</v>
      </c>
      <c r="E17" s="58">
        <f t="shared" si="15"/>
        <v>48.162840000000003</v>
      </c>
      <c r="F17" s="244">
        <f>Filter!I16*2</f>
        <v>4147.32</v>
      </c>
      <c r="G17" s="57">
        <f t="shared" si="0"/>
        <v>70.871924050647834</v>
      </c>
      <c r="H17" s="58">
        <f t="shared" si="1"/>
        <v>391.92174</v>
      </c>
      <c r="I17" s="211">
        <f>Filter!J16</f>
        <v>270</v>
      </c>
      <c r="J17" s="49">
        <f t="shared" si="0"/>
        <v>17.552441229660115</v>
      </c>
      <c r="K17" s="50">
        <f t="shared" si="3"/>
        <v>97.064999999999998</v>
      </c>
      <c r="L17" s="244">
        <f>Filter!K16</f>
        <v>470.25000000000006</v>
      </c>
      <c r="M17" s="49">
        <f t="shared" si="0"/>
        <v>62.076401446667681</v>
      </c>
      <c r="N17" s="50">
        <f t="shared" si="5"/>
        <v>343.28250000000003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67</v>
      </c>
      <c r="Y17" s="212">
        <f t="shared" si="12"/>
        <v>25.376401446659955</v>
      </c>
      <c r="Z17" s="230">
        <f t="shared" si="13"/>
        <v>140.33150000000001</v>
      </c>
      <c r="AA17" s="238">
        <f t="shared" si="16"/>
        <v>182.48999999996158</v>
      </c>
      <c r="AB17" s="262">
        <f t="shared" si="17"/>
        <v>184.58654249551807</v>
      </c>
      <c r="AC17" s="263">
        <f t="shared" si="18"/>
        <v>1203.2535799999616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5.4400000000023283</v>
      </c>
      <c r="C18" s="228">
        <f>Filter!H17*10.23</f>
        <v>450.12</v>
      </c>
      <c r="D18" s="57">
        <f t="shared" si="14"/>
        <v>8.8534632352903291</v>
      </c>
      <c r="E18" s="58">
        <f t="shared" si="15"/>
        <v>48.162840000000003</v>
      </c>
      <c r="F18" s="244">
        <f>Filter!I17*2</f>
        <v>4199</v>
      </c>
      <c r="G18" s="57">
        <f t="shared" si="0"/>
        <v>72.942187499968782</v>
      </c>
      <c r="H18" s="58">
        <f t="shared" si="1"/>
        <v>396.80549999999999</v>
      </c>
      <c r="I18" s="211">
        <f>Filter!J17</f>
        <v>290</v>
      </c>
      <c r="J18" s="49">
        <f t="shared" si="0"/>
        <v>19.164522058815326</v>
      </c>
      <c r="K18" s="50">
        <f t="shared" si="3"/>
        <v>104.255</v>
      </c>
      <c r="L18" s="244">
        <f>Filter!K17</f>
        <v>470.25000000000006</v>
      </c>
      <c r="M18" s="49">
        <f t="shared" si="0"/>
        <v>63.103400735267115</v>
      </c>
      <c r="N18" s="50">
        <f t="shared" si="5"/>
        <v>343.28250000000003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28</v>
      </c>
      <c r="Y18" s="212">
        <f t="shared" si="12"/>
        <v>10.780514705877739</v>
      </c>
      <c r="Z18" s="230">
        <f t="shared" si="13"/>
        <v>58.646000000000001</v>
      </c>
      <c r="AA18" s="238">
        <f t="shared" si="16"/>
        <v>179.52000000007683</v>
      </c>
      <c r="AB18" s="262">
        <f t="shared" si="17"/>
        <v>174.84408823521932</v>
      </c>
      <c r="AC18" s="263">
        <f t="shared" si="18"/>
        <v>1130.6718400000768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6.0599999999976717</v>
      </c>
      <c r="C19" s="228">
        <f>Filter!H18*10.23</f>
        <v>491.04</v>
      </c>
      <c r="D19" s="57">
        <f t="shared" si="14"/>
        <v>8.6701782178251126</v>
      </c>
      <c r="E19" s="58">
        <f t="shared" si="15"/>
        <v>52.54128</v>
      </c>
      <c r="F19" s="244">
        <f>Filter!I18*2</f>
        <v>4483.24</v>
      </c>
      <c r="G19" s="57">
        <f t="shared" si="0"/>
        <v>69.911910891115966</v>
      </c>
      <c r="H19" s="58">
        <f t="shared" si="1"/>
        <v>423.66618</v>
      </c>
      <c r="I19" s="211">
        <f>Filter!J18</f>
        <v>360</v>
      </c>
      <c r="J19" s="49">
        <f t="shared" si="0"/>
        <v>21.35643564357256</v>
      </c>
      <c r="K19" s="50">
        <f t="shared" si="3"/>
        <v>129.41999999999999</v>
      </c>
      <c r="L19" s="244">
        <f>Filter!K18</f>
        <v>538.65000000000009</v>
      </c>
      <c r="M19" s="49">
        <f t="shared" si="0"/>
        <v>64.886881188143747</v>
      </c>
      <c r="N19" s="50">
        <f t="shared" si="5"/>
        <v>393.21450000000004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31</v>
      </c>
      <c r="Y19" s="212">
        <f t="shared" si="12"/>
        <v>10.714438943898507</v>
      </c>
      <c r="Z19" s="230">
        <f t="shared" si="13"/>
        <v>64.929500000000004</v>
      </c>
      <c r="AA19" s="238">
        <f t="shared" si="16"/>
        <v>199.97999999992317</v>
      </c>
      <c r="AB19" s="262">
        <f t="shared" si="17"/>
        <v>175.53984488455589</v>
      </c>
      <c r="AC19" s="263">
        <f t="shared" si="18"/>
        <v>1263.7514599999231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6.5800000000017462</v>
      </c>
      <c r="C20" s="228">
        <f>Filter!H19*10.23</f>
        <v>552.42000000000007</v>
      </c>
      <c r="D20" s="57">
        <f t="shared" si="14"/>
        <v>8.9831215805447293</v>
      </c>
      <c r="E20" s="58">
        <f t="shared" si="15"/>
        <v>59.108940000000004</v>
      </c>
      <c r="F20" s="244">
        <f>Filter!I19*2</f>
        <v>4160.24</v>
      </c>
      <c r="G20" s="57">
        <f t="shared" si="0"/>
        <v>59.748127659558612</v>
      </c>
      <c r="H20" s="58">
        <f t="shared" si="1"/>
        <v>393.14267999999998</v>
      </c>
      <c r="I20" s="211">
        <f>Filter!J19</f>
        <v>310</v>
      </c>
      <c r="J20" s="49">
        <f t="shared" si="0"/>
        <v>16.936930091180916</v>
      </c>
      <c r="K20" s="50">
        <f t="shared" si="3"/>
        <v>111.44499999999999</v>
      </c>
      <c r="L20" s="244">
        <f>Filter!K19</f>
        <v>495.90000000000003</v>
      </c>
      <c r="M20" s="49">
        <f t="shared" si="0"/>
        <v>55.016261398161689</v>
      </c>
      <c r="N20" s="50">
        <f t="shared" si="5"/>
        <v>362.00700000000001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35</v>
      </c>
      <c r="Y20" s="212">
        <f t="shared" si="12"/>
        <v>11.140957446805555</v>
      </c>
      <c r="Z20" s="230">
        <f t="shared" si="13"/>
        <v>73.307500000000005</v>
      </c>
      <c r="AA20" s="238">
        <f t="shared" si="16"/>
        <v>217.14000000005763</v>
      </c>
      <c r="AB20" s="262">
        <f t="shared" si="17"/>
        <v>151.8253981762515</v>
      </c>
      <c r="AC20" s="263">
        <f t="shared" si="18"/>
        <v>1216.1511200000577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5.4499999999970896</v>
      </c>
      <c r="C21" s="228">
        <f>Filter!H20*10.23</f>
        <v>460.35</v>
      </c>
      <c r="D21" s="57">
        <f t="shared" si="14"/>
        <v>9.0380642201883123</v>
      </c>
      <c r="E21" s="58">
        <f t="shared" si="15"/>
        <v>49.257449999999999</v>
      </c>
      <c r="F21" s="244">
        <f>Filter!I20*2</f>
        <v>4005.2</v>
      </c>
      <c r="G21" s="57">
        <f t="shared" si="0"/>
        <v>69.447963302789375</v>
      </c>
      <c r="H21" s="58">
        <f t="shared" si="1"/>
        <v>378.4914</v>
      </c>
      <c r="I21" s="211">
        <f>Filter!J20</f>
        <v>420</v>
      </c>
      <c r="J21" s="49">
        <f t="shared" si="0"/>
        <v>27.704587155978093</v>
      </c>
      <c r="K21" s="50">
        <f t="shared" si="3"/>
        <v>150.98999999999998</v>
      </c>
      <c r="L21" s="244">
        <f>Filter!K20</f>
        <v>453.15000000000003</v>
      </c>
      <c r="M21" s="49">
        <f t="shared" si="0"/>
        <v>60.69715596333517</v>
      </c>
      <c r="N21" s="50">
        <f t="shared" si="5"/>
        <v>330.79950000000002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32</v>
      </c>
      <c r="Y21" s="212">
        <f t="shared" si="12"/>
        <v>12.297981651382715</v>
      </c>
      <c r="Z21" s="230">
        <f t="shared" si="13"/>
        <v>67.024000000000001</v>
      </c>
      <c r="AA21" s="238">
        <f t="shared" si="16"/>
        <v>179.84999999990396</v>
      </c>
      <c r="AB21" s="262">
        <f t="shared" si="17"/>
        <v>179.18575229367366</v>
      </c>
      <c r="AC21" s="263">
        <f t="shared" si="18"/>
        <v>1156.4123499999041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4.9900000000016007</v>
      </c>
      <c r="C22" s="228">
        <f>Filter!H21*10.23</f>
        <v>450.12</v>
      </c>
      <c r="D22" s="57">
        <f t="shared" si="14"/>
        <v>9.6518717434838788</v>
      </c>
      <c r="E22" s="58">
        <f t="shared" si="15"/>
        <v>48.162840000000003</v>
      </c>
      <c r="F22" s="244">
        <f>Filter!I21*2</f>
        <v>4457.3999999999996</v>
      </c>
      <c r="G22" s="57">
        <f t="shared" ref="G22:V34" si="19">IF(ISBLANK(F22),"",(F22*H$43)/$B22)</f>
        <v>84.413687374722414</v>
      </c>
      <c r="H22" s="58">
        <f t="shared" si="1"/>
        <v>421.22429999999997</v>
      </c>
      <c r="I22" s="211">
        <f>Filter!J21</f>
        <v>210</v>
      </c>
      <c r="J22" s="49">
        <f t="shared" si="19"/>
        <v>15.129258517029212</v>
      </c>
      <c r="K22" s="50">
        <f t="shared" si="3"/>
        <v>75.49499999999999</v>
      </c>
      <c r="L22" s="244">
        <f>Filter!K21</f>
        <v>470.25000000000006</v>
      </c>
      <c r="M22" s="49">
        <f t="shared" si="19"/>
        <v>68.794088176330646</v>
      </c>
      <c r="N22" s="50">
        <f t="shared" si="5"/>
        <v>343.28250000000003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42</v>
      </c>
      <c r="Y22" s="212">
        <f t="shared" si="12"/>
        <v>17.629058116226808</v>
      </c>
      <c r="Z22" s="230">
        <f t="shared" si="13"/>
        <v>87.968999999999994</v>
      </c>
      <c r="AA22" s="238">
        <f t="shared" si="16"/>
        <v>164.67000000005282</v>
      </c>
      <c r="AB22" s="262">
        <f t="shared" si="17"/>
        <v>195.61796392779297</v>
      </c>
      <c r="AC22" s="263">
        <f t="shared" si="18"/>
        <v>1140.8036400000528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5.069999999999709</v>
      </c>
      <c r="C23" s="228">
        <f>Filter!H22*10.23</f>
        <v>450.12</v>
      </c>
      <c r="D23" s="57">
        <f t="shared" si="14"/>
        <v>9.4995739644975874</v>
      </c>
      <c r="E23" s="58">
        <f t="shared" si="15"/>
        <v>48.162840000000003</v>
      </c>
      <c r="F23" s="244">
        <f>Filter!I22*2</f>
        <v>3643.44</v>
      </c>
      <c r="G23" s="57">
        <f t="shared" si="19"/>
        <v>67.910272189353023</v>
      </c>
      <c r="H23" s="58">
        <f t="shared" si="1"/>
        <v>344.30508000000003</v>
      </c>
      <c r="I23" s="211">
        <f>Filter!J22</f>
        <v>240</v>
      </c>
      <c r="J23" s="49">
        <f t="shared" si="19"/>
        <v>17.017751479290919</v>
      </c>
      <c r="K23" s="50">
        <f t="shared" si="3"/>
        <v>86.28</v>
      </c>
      <c r="L23" s="244">
        <f>Filter!K22</f>
        <v>410.40000000000003</v>
      </c>
      <c r="M23" s="49">
        <f t="shared" si="19"/>
        <v>59.091124260358427</v>
      </c>
      <c r="N23" s="50">
        <f t="shared" si="5"/>
        <v>299.59200000000004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33</v>
      </c>
      <c r="Y23" s="212">
        <f t="shared" si="12"/>
        <v>13.632840236687173</v>
      </c>
      <c r="Z23" s="230">
        <f t="shared" si="13"/>
        <v>69.118499999999997</v>
      </c>
      <c r="AA23" s="238">
        <f t="shared" si="16"/>
        <v>167.3099999999904</v>
      </c>
      <c r="AB23" s="262">
        <f t="shared" si="17"/>
        <v>167.15156213018713</v>
      </c>
      <c r="AC23" s="263">
        <f t="shared" si="18"/>
        <v>1014.7684199999906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6.0499999999992724</v>
      </c>
      <c r="C24" s="228">
        <f>Filter!H23*10.23</f>
        <v>542.19000000000005</v>
      </c>
      <c r="D24" s="57">
        <f t="shared" si="14"/>
        <v>9.5891454545466086</v>
      </c>
      <c r="E24" s="58">
        <f t="shared" si="15"/>
        <v>58.014330000000008</v>
      </c>
      <c r="F24" s="244">
        <f>Filter!I23*2</f>
        <v>4289.4399999999996</v>
      </c>
      <c r="G24" s="57">
        <f t="shared" si="19"/>
        <v>67.000343801660946</v>
      </c>
      <c r="H24" s="58">
        <f t="shared" si="1"/>
        <v>405.35207999999994</v>
      </c>
      <c r="I24" s="211">
        <f>Filter!J23</f>
        <v>240</v>
      </c>
      <c r="J24" s="49">
        <f t="shared" si="19"/>
        <v>14.261157024795104</v>
      </c>
      <c r="K24" s="50">
        <f t="shared" si="3"/>
        <v>86.28</v>
      </c>
      <c r="L24" s="244">
        <f>Filter!K23</f>
        <v>538.65000000000009</v>
      </c>
      <c r="M24" s="49">
        <f t="shared" si="19"/>
        <v>64.994132231412777</v>
      </c>
      <c r="N24" s="50">
        <f t="shared" si="5"/>
        <v>393.21450000000004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59</v>
      </c>
      <c r="Y24" s="212">
        <f t="shared" si="12"/>
        <v>20.4257024793413</v>
      </c>
      <c r="Z24" s="230">
        <f t="shared" si="13"/>
        <v>123.57550000000001</v>
      </c>
      <c r="AA24" s="238">
        <f t="shared" si="16"/>
        <v>199.64999999997599</v>
      </c>
      <c r="AB24" s="262">
        <f t="shared" si="17"/>
        <v>176.27048099175676</v>
      </c>
      <c r="AC24" s="263">
        <f t="shared" si="18"/>
        <v>1266.086409999976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7.069999999999709</v>
      </c>
      <c r="C25" s="228">
        <f>Filter!H24*10.23</f>
        <v>583.11</v>
      </c>
      <c r="D25" s="57">
        <f t="shared" si="14"/>
        <v>8.8250028288546769</v>
      </c>
      <c r="E25" s="58">
        <f t="shared" si="15"/>
        <v>62.392769999999999</v>
      </c>
      <c r="F25" s="244">
        <f>Filter!I24*2</f>
        <v>4857.92</v>
      </c>
      <c r="G25" s="57">
        <f t="shared" si="19"/>
        <v>64.932594059408615</v>
      </c>
      <c r="H25" s="58">
        <f t="shared" si="1"/>
        <v>459.07344000000001</v>
      </c>
      <c r="I25" s="211">
        <f>Filter!J24</f>
        <v>400</v>
      </c>
      <c r="J25" s="49">
        <f t="shared" si="19"/>
        <v>20.339462517681174</v>
      </c>
      <c r="K25" s="50">
        <f t="shared" si="3"/>
        <v>143.79999999999998</v>
      </c>
      <c r="L25" s="244">
        <f>Filter!K24</f>
        <v>555.75</v>
      </c>
      <c r="M25" s="49">
        <f t="shared" si="19"/>
        <v>57.382956152760492</v>
      </c>
      <c r="N25" s="50">
        <f t="shared" si="5"/>
        <v>405.69749999999999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18</v>
      </c>
      <c r="Y25" s="212">
        <f t="shared" si="12"/>
        <v>5.3325318246112525</v>
      </c>
      <c r="Z25" s="230">
        <f t="shared" si="13"/>
        <v>37.701000000000001</v>
      </c>
      <c r="AA25" s="238">
        <f t="shared" si="16"/>
        <v>233.3099999999904</v>
      </c>
      <c r="AB25" s="262">
        <f t="shared" si="17"/>
        <v>156.81254738331623</v>
      </c>
      <c r="AC25" s="263">
        <f t="shared" si="18"/>
        <v>1341.9747099999904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5</v>
      </c>
      <c r="C26" s="228">
        <f>Filter!H25*10.23</f>
        <v>368.28000000000003</v>
      </c>
      <c r="D26" s="57">
        <f t="shared" si="14"/>
        <v>7.8811920000000004</v>
      </c>
      <c r="E26" s="58">
        <f t="shared" si="15"/>
        <v>39.40596</v>
      </c>
      <c r="F26" s="244">
        <f>Filter!I25*2</f>
        <v>3475.48</v>
      </c>
      <c r="G26" s="57">
        <f t="shared" si="19"/>
        <v>65.686571999999998</v>
      </c>
      <c r="H26" s="58">
        <f t="shared" si="1"/>
        <v>328.43286000000001</v>
      </c>
      <c r="I26" s="211">
        <f>Filter!J25</f>
        <v>260</v>
      </c>
      <c r="J26" s="49">
        <f t="shared" si="19"/>
        <v>18.693999999999999</v>
      </c>
      <c r="K26" s="50">
        <f t="shared" si="3"/>
        <v>93.47</v>
      </c>
      <c r="L26" s="244">
        <f>Filter!K25</f>
        <v>367.65000000000003</v>
      </c>
      <c r="M26" s="49">
        <f t="shared" si="19"/>
        <v>53.676900000000003</v>
      </c>
      <c r="N26" s="50">
        <f t="shared" si="5"/>
        <v>268.3845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29</v>
      </c>
      <c r="Y26" s="212">
        <f t="shared" si="12"/>
        <v>12.148099999999999</v>
      </c>
      <c r="Z26" s="230">
        <f t="shared" si="13"/>
        <v>60.740499999999997</v>
      </c>
      <c r="AA26" s="238">
        <f t="shared" si="16"/>
        <v>165</v>
      </c>
      <c r="AB26" s="262">
        <f t="shared" si="17"/>
        <v>158.08676400000002</v>
      </c>
      <c r="AC26" s="263">
        <f t="shared" si="18"/>
        <v>955.43381999999997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5.9600000000027649</v>
      </c>
      <c r="C27" s="228">
        <f>Filter!H26*10.23</f>
        <v>552.42000000000007</v>
      </c>
      <c r="D27" s="57">
        <f t="shared" si="14"/>
        <v>9.9176073825457358</v>
      </c>
      <c r="E27" s="58">
        <f t="shared" si="15"/>
        <v>59.108940000000004</v>
      </c>
      <c r="F27" s="244">
        <f>Filter!I26*2</f>
        <v>4211.92</v>
      </c>
      <c r="G27" s="57">
        <f t="shared" si="19"/>
        <v>66.782959731512648</v>
      </c>
      <c r="H27" s="58">
        <f t="shared" si="1"/>
        <v>398.02644000000004</v>
      </c>
      <c r="I27" s="211">
        <f>Filter!J26</f>
        <v>320</v>
      </c>
      <c r="J27" s="49">
        <f t="shared" si="19"/>
        <v>19.302013422809836</v>
      </c>
      <c r="K27" s="50">
        <f t="shared" si="3"/>
        <v>115.03999999999999</v>
      </c>
      <c r="L27" s="244">
        <f>Filter!K26</f>
        <v>470.25000000000006</v>
      </c>
      <c r="M27" s="49">
        <f t="shared" si="19"/>
        <v>57.597734899302147</v>
      </c>
      <c r="N27" s="50">
        <f t="shared" si="5"/>
        <v>343.28250000000003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53</v>
      </c>
      <c r="Y27" s="212">
        <f t="shared" si="12"/>
        <v>18.625587248313508</v>
      </c>
      <c r="Z27" s="230">
        <f t="shared" si="13"/>
        <v>111.0085</v>
      </c>
      <c r="AA27" s="238">
        <f t="shared" si="16"/>
        <v>196.68000000009124</v>
      </c>
      <c r="AB27" s="262">
        <f t="shared" si="17"/>
        <v>172.22590268448388</v>
      </c>
      <c r="AC27" s="263">
        <f t="shared" si="18"/>
        <v>1223.1463800000913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6.2599999999983993</v>
      </c>
      <c r="C28" s="228">
        <f>Filter!H27*10.23</f>
        <v>521.73</v>
      </c>
      <c r="D28" s="57">
        <f t="shared" si="14"/>
        <v>8.9177492012802357</v>
      </c>
      <c r="E28" s="58">
        <f t="shared" si="15"/>
        <v>55.825110000000002</v>
      </c>
      <c r="F28" s="244">
        <f>Filter!I27*2</f>
        <v>4366.96</v>
      </c>
      <c r="G28" s="57">
        <f t="shared" si="19"/>
        <v>65.922958466470533</v>
      </c>
      <c r="H28" s="58">
        <f t="shared" si="1"/>
        <v>412.67772000000002</v>
      </c>
      <c r="I28" s="211">
        <f>Filter!J27</f>
        <v>300</v>
      </c>
      <c r="J28" s="49">
        <f t="shared" si="19"/>
        <v>17.228434504796738</v>
      </c>
      <c r="K28" s="50">
        <f t="shared" si="3"/>
        <v>107.85</v>
      </c>
      <c r="L28" s="244">
        <f>Filter!K27</f>
        <v>538.65000000000009</v>
      </c>
      <c r="M28" s="49">
        <f t="shared" si="19"/>
        <v>62.813817891389874</v>
      </c>
      <c r="N28" s="50">
        <f t="shared" si="5"/>
        <v>393.21450000000004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56</v>
      </c>
      <c r="Y28" s="212">
        <f t="shared" si="12"/>
        <v>18.736741214062299</v>
      </c>
      <c r="Z28" s="230">
        <f t="shared" si="13"/>
        <v>117.292</v>
      </c>
      <c r="AA28" s="238">
        <f t="shared" si="16"/>
        <v>206.57999999994718</v>
      </c>
      <c r="AB28" s="262">
        <f t="shared" si="17"/>
        <v>173.6197012779997</v>
      </c>
      <c r="AC28" s="263">
        <f t="shared" si="18"/>
        <v>1293.4393299999472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5.819999999999709</v>
      </c>
      <c r="C29" s="228">
        <f>Filter!H28*10.23</f>
        <v>491.04</v>
      </c>
      <c r="D29" s="57">
        <f t="shared" si="14"/>
        <v>9.0277113402066362</v>
      </c>
      <c r="E29" s="58">
        <f t="shared" si="15"/>
        <v>52.54128</v>
      </c>
      <c r="F29" s="244">
        <f>Filter!I28*2</f>
        <v>4250.68</v>
      </c>
      <c r="G29" s="57">
        <f t="shared" si="19"/>
        <v>69.018773195879746</v>
      </c>
      <c r="H29" s="58">
        <f t="shared" si="1"/>
        <v>401.68926000000005</v>
      </c>
      <c r="I29" s="211">
        <f>Filter!J28</f>
        <v>340</v>
      </c>
      <c r="J29" s="49">
        <f t="shared" si="19"/>
        <v>21.001718213059469</v>
      </c>
      <c r="K29" s="50">
        <f t="shared" si="3"/>
        <v>122.22999999999999</v>
      </c>
      <c r="L29" s="244">
        <f>Filter!K28</f>
        <v>453.15000000000003</v>
      </c>
      <c r="M29" s="49">
        <f t="shared" si="19"/>
        <v>56.838402061858517</v>
      </c>
      <c r="N29" s="50">
        <f t="shared" si="5"/>
        <v>330.79950000000002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39</v>
      </c>
      <c r="Y29" s="212">
        <f t="shared" si="12"/>
        <v>14.035309278351217</v>
      </c>
      <c r="Z29" s="230">
        <f t="shared" si="13"/>
        <v>81.685500000000005</v>
      </c>
      <c r="AA29" s="238">
        <f t="shared" si="16"/>
        <v>192.0599999999904</v>
      </c>
      <c r="AB29" s="262">
        <f t="shared" si="17"/>
        <v>169.92191408935557</v>
      </c>
      <c r="AC29" s="263">
        <f t="shared" si="18"/>
        <v>1181.0055399999906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5.0100000000020373</v>
      </c>
      <c r="C30" s="228">
        <f>Filter!H29*10.23</f>
        <v>450.12</v>
      </c>
      <c r="D30" s="57">
        <f t="shared" si="14"/>
        <v>9.6133413173613604</v>
      </c>
      <c r="E30" s="58">
        <f t="shared" si="15"/>
        <v>48.162840000000003</v>
      </c>
      <c r="F30" s="244">
        <f>Filter!I29*2</f>
        <v>3785.56</v>
      </c>
      <c r="G30" s="57">
        <f t="shared" si="19"/>
        <v>71.404275449072756</v>
      </c>
      <c r="H30" s="58">
        <f t="shared" si="1"/>
        <v>357.73541999999998</v>
      </c>
      <c r="I30" s="211">
        <f>Filter!J29</f>
        <v>80</v>
      </c>
      <c r="J30" s="49">
        <f t="shared" si="19"/>
        <v>5.740518962073514</v>
      </c>
      <c r="K30" s="50">
        <f t="shared" si="3"/>
        <v>28.759999999999998</v>
      </c>
      <c r="L30" s="244">
        <f>Filter!K29</f>
        <v>384.75000000000006</v>
      </c>
      <c r="M30" s="49">
        <f t="shared" si="19"/>
        <v>56.061377245486185</v>
      </c>
      <c r="N30" s="50">
        <f t="shared" si="5"/>
        <v>280.86750000000001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38</v>
      </c>
      <c r="Y30" s="212">
        <f t="shared" si="12"/>
        <v>15.886427145702124</v>
      </c>
      <c r="Z30" s="230">
        <f t="shared" si="13"/>
        <v>79.591000000000008</v>
      </c>
      <c r="AA30" s="238">
        <f t="shared" si="16"/>
        <v>165.33000000006723</v>
      </c>
      <c r="AB30" s="262">
        <f t="shared" si="17"/>
        <v>158.70594011969595</v>
      </c>
      <c r="AC30" s="263">
        <f t="shared" si="18"/>
        <v>960.44676000006723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5.1399999999994179</v>
      </c>
      <c r="C31" s="228">
        <f>Filter!H30*10.23</f>
        <v>542.19000000000005</v>
      </c>
      <c r="D31" s="57">
        <f t="shared" si="14"/>
        <v>11.286834630351475</v>
      </c>
      <c r="E31" s="58">
        <f t="shared" si="15"/>
        <v>58.014330000000008</v>
      </c>
      <c r="F31" s="244">
        <f>Filter!I30*2</f>
        <v>3863.08</v>
      </c>
      <c r="G31" s="57">
        <f t="shared" si="19"/>
        <v>71.023552529190923</v>
      </c>
      <c r="H31" s="58">
        <f t="shared" si="1"/>
        <v>365.06106</v>
      </c>
      <c r="I31" s="211">
        <f>Filter!J30</f>
        <v>280</v>
      </c>
      <c r="J31" s="49">
        <f t="shared" si="19"/>
        <v>19.583657587550857</v>
      </c>
      <c r="K31" s="50">
        <f t="shared" si="3"/>
        <v>100.66</v>
      </c>
      <c r="L31" s="244">
        <f>Filter!K30</f>
        <v>410.40000000000003</v>
      </c>
      <c r="M31" s="49">
        <f t="shared" si="19"/>
        <v>58.286381322963805</v>
      </c>
      <c r="N31" s="50">
        <f t="shared" si="5"/>
        <v>299.59200000000004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56</v>
      </c>
      <c r="Y31" s="212">
        <f t="shared" si="12"/>
        <v>22.819455252920871</v>
      </c>
      <c r="Z31" s="230">
        <f t="shared" si="13"/>
        <v>117.292</v>
      </c>
      <c r="AA31" s="238">
        <f t="shared" si="16"/>
        <v>169.61999999998079</v>
      </c>
      <c r="AB31" s="262">
        <f t="shared" si="17"/>
        <v>182.99988132297796</v>
      </c>
      <c r="AC31" s="263">
        <f t="shared" si="18"/>
        <v>1110.2393899999811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6.680000000000291</v>
      </c>
      <c r="C32" s="228">
        <f>Filter!H31*10.23</f>
        <v>552.42000000000007</v>
      </c>
      <c r="D32" s="57">
        <f t="shared" si="14"/>
        <v>8.8486437125744661</v>
      </c>
      <c r="E32" s="58">
        <f t="shared" si="15"/>
        <v>59.108940000000004</v>
      </c>
      <c r="F32" s="244">
        <f>Filter!I31*2</f>
        <v>4845</v>
      </c>
      <c r="G32" s="57">
        <f t="shared" si="19"/>
        <v>68.540793413170675</v>
      </c>
      <c r="H32" s="58">
        <f t="shared" si="1"/>
        <v>457.85250000000002</v>
      </c>
      <c r="I32" s="211">
        <f>Filter!J31</f>
        <v>350</v>
      </c>
      <c r="J32" s="49">
        <f t="shared" si="19"/>
        <v>18.836077844310555</v>
      </c>
      <c r="K32" s="50">
        <f t="shared" si="3"/>
        <v>125.82499999999999</v>
      </c>
      <c r="L32" s="244">
        <f>Filter!K31</f>
        <v>470.25000000000006</v>
      </c>
      <c r="M32" s="49">
        <f t="shared" si="19"/>
        <v>51.389595808380996</v>
      </c>
      <c r="N32" s="50">
        <f t="shared" si="5"/>
        <v>343.28250000000003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66</v>
      </c>
      <c r="Y32" s="212">
        <f t="shared" si="12"/>
        <v>20.694161676645805</v>
      </c>
      <c r="Z32" s="230">
        <f t="shared" si="13"/>
        <v>138.23699999999999</v>
      </c>
      <c r="AA32" s="238">
        <f t="shared" si="16"/>
        <v>220.4400000000096</v>
      </c>
      <c r="AB32" s="262">
        <f t="shared" si="17"/>
        <v>168.30927245508252</v>
      </c>
      <c r="AC32" s="263">
        <f t="shared" si="18"/>
        <v>1344.7459400000098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4.4199999999982538</v>
      </c>
      <c r="C33" s="228">
        <f>Filter!H32*10.23</f>
        <v>368.28000000000003</v>
      </c>
      <c r="D33" s="57">
        <f t="shared" si="14"/>
        <v>8.9153755656143812</v>
      </c>
      <c r="E33" s="58">
        <f t="shared" si="15"/>
        <v>39.40596</v>
      </c>
      <c r="F33" s="244">
        <f>Filter!I32*2</f>
        <v>3152.48</v>
      </c>
      <c r="G33" s="57">
        <f t="shared" si="19"/>
        <v>67.400307692334323</v>
      </c>
      <c r="H33" s="58">
        <f t="shared" si="1"/>
        <v>297.90935999999999</v>
      </c>
      <c r="I33" s="211">
        <f>Filter!J32</f>
        <v>410</v>
      </c>
      <c r="J33" s="49">
        <f t="shared" si="19"/>
        <v>33.347285067886475</v>
      </c>
      <c r="K33" s="50">
        <f t="shared" si="3"/>
        <v>147.39499999999998</v>
      </c>
      <c r="L33" s="244">
        <f>Filter!K32</f>
        <v>324.90000000000003</v>
      </c>
      <c r="M33" s="49">
        <f t="shared" si="19"/>
        <v>53.659954751152426</v>
      </c>
      <c r="N33" s="50">
        <f t="shared" si="5"/>
        <v>237.17700000000002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31</v>
      </c>
      <c r="Y33" s="212">
        <f t="shared" si="12"/>
        <v>14.689932126702637</v>
      </c>
      <c r="Z33" s="230">
        <f t="shared" si="13"/>
        <v>64.929500000000004</v>
      </c>
      <c r="AA33" s="238">
        <f t="shared" si="16"/>
        <v>145.85999999994237</v>
      </c>
      <c r="AB33" s="262">
        <f t="shared" si="17"/>
        <v>178.01285520369024</v>
      </c>
      <c r="AC33" s="263">
        <f t="shared" si="18"/>
        <v>932.67681999994238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6.3500000000021828</v>
      </c>
      <c r="C34" s="228">
        <f>Filter!H33*10.23</f>
        <v>552.42000000000007</v>
      </c>
      <c r="D34" s="57">
        <f t="shared" si="14"/>
        <v>9.3084944881857776</v>
      </c>
      <c r="E34" s="58">
        <f t="shared" si="15"/>
        <v>59.108940000000004</v>
      </c>
      <c r="F34" s="244">
        <f>Filter!I33*2</f>
        <v>4586.6000000000004</v>
      </c>
      <c r="G34" s="57">
        <f t="shared" si="19"/>
        <v>68.257275590527726</v>
      </c>
      <c r="H34" s="58">
        <f t="shared" si="1"/>
        <v>433.43370000000004</v>
      </c>
      <c r="I34" s="211">
        <f>Filter!J33</f>
        <v>160</v>
      </c>
      <c r="J34" s="49">
        <f t="shared" si="19"/>
        <v>9.0582677165323187</v>
      </c>
      <c r="K34" s="50">
        <f t="shared" si="3"/>
        <v>57.519999999999996</v>
      </c>
      <c r="L34" s="244">
        <f>Filter!K33</f>
        <v>555.75</v>
      </c>
      <c r="M34" s="49">
        <f t="shared" si="19"/>
        <v>63.889370078718194</v>
      </c>
      <c r="N34" s="50">
        <f t="shared" si="5"/>
        <v>405.69749999999999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44</v>
      </c>
      <c r="Y34" s="212">
        <f t="shared" si="12"/>
        <v>14.513070866136744</v>
      </c>
      <c r="Z34" s="230">
        <f t="shared" si="13"/>
        <v>92.158000000000001</v>
      </c>
      <c r="AA34" s="238">
        <f t="shared" si="16"/>
        <v>209.55000000007203</v>
      </c>
      <c r="AB34" s="262">
        <f t="shared" si="17"/>
        <v>165.02647874010074</v>
      </c>
      <c r="AC34" s="263">
        <f t="shared" si="18"/>
        <v>1257.468140000072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6.1199999999989814</v>
      </c>
      <c r="C35" s="228">
        <f>Filter!H34*10.23</f>
        <v>542.19000000000005</v>
      </c>
      <c r="D35" s="57">
        <f t="shared" ref="D35:D36" si="20">IF(ISBLANK(C35),"",(C35*E$43)/$B35)</f>
        <v>9.4794656862760895</v>
      </c>
      <c r="E35" s="58">
        <f t="shared" ref="E35:E36" si="21">IF(ISBLANK(C35),"",C35*E$43)</f>
        <v>58.014330000000008</v>
      </c>
      <c r="F35" s="244">
        <f>Filter!I34*2</f>
        <v>4341.12</v>
      </c>
      <c r="G35" s="57">
        <f t="shared" ref="G35:G36" si="22">IF(ISBLANK(F35),"",(F35*H$43)/$B35)</f>
        <v>67.032000000011152</v>
      </c>
      <c r="H35" s="58">
        <f t="shared" ref="H35:H36" si="23">IF(ISBLANK(F35),"",F35*H$43)</f>
        <v>410.23584</v>
      </c>
      <c r="I35" s="211">
        <f>Filter!J34</f>
        <v>240</v>
      </c>
      <c r="J35" s="49">
        <f t="shared" ref="J35:J36" si="24">IF(ISBLANK(I35),"",(I35*K$43)/$B35)</f>
        <v>14.098039215688621</v>
      </c>
      <c r="K35" s="50">
        <f t="shared" ref="K35:K36" si="25">IF(ISBLANK(I35),"",I35*K$43)</f>
        <v>86.28</v>
      </c>
      <c r="L35" s="244">
        <f>Filter!K34</f>
        <v>495.90000000000003</v>
      </c>
      <c r="M35" s="49">
        <f t="shared" ref="M35:M36" si="26">IF(ISBLANK(L35),"",(L35*N$43)/$B35)</f>
        <v>59.151470588245139</v>
      </c>
      <c r="N35" s="50">
        <f t="shared" ref="N35:N36" si="27">IF(ISBLANK(L35),"",L35*N$43)</f>
        <v>362.00700000000001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50</v>
      </c>
      <c r="Y35" s="212">
        <f t="shared" ref="Y35:Y36" si="34">IF(ISBLANK(X35),"",(X35*Z$43)/$B35)</f>
        <v>17.111928104578009</v>
      </c>
      <c r="Z35" s="230">
        <f t="shared" ref="Z35:Z36" si="35">IF(ISBLANK(X35),"",X35*Z$43)</f>
        <v>104.72499999999999</v>
      </c>
      <c r="AA35" s="238">
        <f t="shared" si="16"/>
        <v>201.95999999996639</v>
      </c>
      <c r="AB35" s="262">
        <f t="shared" si="17"/>
        <v>166.872903594799</v>
      </c>
      <c r="AC35" s="263">
        <f t="shared" si="18"/>
        <v>1223.2221699999664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5.5200000000004366</v>
      </c>
      <c r="C36" s="228">
        <f>Filter!H35*10.23</f>
        <v>491.04</v>
      </c>
      <c r="D36" s="57">
        <f t="shared" si="20"/>
        <v>9.5183478260862042</v>
      </c>
      <c r="E36" s="58">
        <f t="shared" si="21"/>
        <v>52.54128</v>
      </c>
      <c r="F36" s="244">
        <f>Filter!I35*2</f>
        <v>3914.7599999999998</v>
      </c>
      <c r="G36" s="57">
        <f t="shared" si="22"/>
        <v>67.018989130429475</v>
      </c>
      <c r="H36" s="58">
        <f t="shared" si="23"/>
        <v>369.94481999999999</v>
      </c>
      <c r="I36" s="211">
        <f>Filter!J35</f>
        <v>260</v>
      </c>
      <c r="J36" s="49">
        <f t="shared" si="24"/>
        <v>16.932971014491415</v>
      </c>
      <c r="K36" s="50">
        <f t="shared" si="25"/>
        <v>93.47</v>
      </c>
      <c r="L36" s="244">
        <f>Filter!K35</f>
        <v>453.15000000000003</v>
      </c>
      <c r="M36" s="49">
        <f t="shared" si="26"/>
        <v>59.927445652169176</v>
      </c>
      <c r="N36" s="50">
        <f t="shared" si="27"/>
        <v>330.79950000000002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25</v>
      </c>
      <c r="Y36" s="212">
        <f t="shared" si="34"/>
        <v>9.4859601449267856</v>
      </c>
      <c r="Z36" s="230">
        <f t="shared" si="35"/>
        <v>52.362499999999997</v>
      </c>
      <c r="AA36" s="238">
        <f t="shared" si="16"/>
        <v>182.16000000001441</v>
      </c>
      <c r="AB36" s="262">
        <f t="shared" si="17"/>
        <v>162.88371376810306</v>
      </c>
      <c r="AC36" s="263">
        <f t="shared" si="18"/>
        <v>1081.2781000000143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177.56000000000131</v>
      </c>
      <c r="C37" s="249"/>
      <c r="D37" s="250"/>
      <c r="E37" s="251">
        <f t="shared" ref="E37:W37" si="36">SUM(E6:E36)</f>
        <v>1651.76649</v>
      </c>
      <c r="F37" s="213"/>
      <c r="G37" s="252"/>
      <c r="H37" s="253">
        <f t="shared" si="36"/>
        <v>12040.910279999998</v>
      </c>
      <c r="I37" s="213"/>
      <c r="J37" s="214"/>
      <c r="K37" s="215">
        <f t="shared" si="36"/>
        <v>3357.73</v>
      </c>
      <c r="L37" s="213"/>
      <c r="M37" s="214"/>
      <c r="N37" s="215">
        <f>SUM(N6:N36)</f>
        <v>10317.199499999999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2544.8174999999997</v>
      </c>
      <c r="AA37" s="214">
        <f>SUMIF(AA6:AA36,"&lt;&gt;#VALUE!")</f>
        <v>5859.4800000000432</v>
      </c>
      <c r="AB37" s="239">
        <f>SUMIF(AB6:AB36,"&lt;&gt;#VALUE!")</f>
        <v>5229.0706323393943</v>
      </c>
      <c r="AC37" s="239">
        <f>SUMIF(AC6:AC36,"&lt;&gt;#VALUE!")</f>
        <v>35771.903770000041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5.7277419354839134</v>
      </c>
      <c r="C38" s="254">
        <f>AVERAGE(C6:C36)</f>
        <v>497.9700000000002</v>
      </c>
      <c r="D38" s="216">
        <f>AVERAGEIF(D6:D36,"&lt;&gt;#VALUE!")</f>
        <v>9.3134164874146332</v>
      </c>
      <c r="E38" s="255">
        <f t="shared" ref="E38:W38" si="38">AVERAGE(E6:E36)</f>
        <v>53.282789999999999</v>
      </c>
      <c r="F38" s="256">
        <f t="shared" si="38"/>
        <v>4110.2270967741933</v>
      </c>
      <c r="G38" s="216">
        <f>AVERAGEIF(G6:G36,"&lt;&gt;#VALUE!")</f>
        <v>67.975962818680145</v>
      </c>
      <c r="H38" s="216">
        <f t="shared" si="38"/>
        <v>388.41646064516124</v>
      </c>
      <c r="I38" s="256">
        <f t="shared" si="38"/>
        <v>301.29032258064518</v>
      </c>
      <c r="J38" s="216">
        <f>AVERAGEIF(J6:J36,"&lt;&gt;#VALUE!")</f>
        <v>18.97956219130818</v>
      </c>
      <c r="K38" s="256">
        <f t="shared" si="38"/>
        <v>108.31387096774193</v>
      </c>
      <c r="L38" s="256">
        <f t="shared" si="38"/>
        <v>455.90806451612889</v>
      </c>
      <c r="M38" s="216">
        <f>AVERAGEIF(M6:M36,"&lt;&gt;#VALUE!")</f>
        <v>58.116226824661766</v>
      </c>
      <c r="N38" s="216">
        <f>AVERAGEIF(N6:N36,"&lt;&gt;#VALUE!")</f>
        <v>332.81288709677415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39.193548387096776</v>
      </c>
      <c r="Y38" s="216">
        <f t="shared" si="39"/>
        <v>14.294529495335063</v>
      </c>
      <c r="Z38" s="257">
        <f t="shared" si="39"/>
        <v>82.090887096774182</v>
      </c>
      <c r="AA38" s="240">
        <f t="shared" ref="AA38" si="40">AVERAGEIF(AA6:AA36,"&lt;&gt;#VALUE!")</f>
        <v>189.01548387096915</v>
      </c>
      <c r="AB38" s="264">
        <f>AC37/B37</f>
        <v>201.46375180220645</v>
      </c>
      <c r="AC38" s="257">
        <f>AVERAGEIF(AC6:AC36,"&lt;&gt;#VALUE!")</f>
        <v>1153.9323796774206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7.069999999999709</v>
      </c>
      <c r="C39" s="258">
        <f>MAX(C6:C36)</f>
        <v>593.34</v>
      </c>
      <c r="D39" s="259">
        <f t="shared" ref="D39:Z39" si="41">MAX(D6:D36)</f>
        <v>11.286834630351475</v>
      </c>
      <c r="E39" s="259">
        <f t="shared" si="41"/>
        <v>63.487380000000002</v>
      </c>
      <c r="F39" s="217">
        <f t="shared" si="41"/>
        <v>4857.92</v>
      </c>
      <c r="G39" s="260">
        <f t="shared" si="41"/>
        <v>84.413687374722414</v>
      </c>
      <c r="H39" s="260">
        <f t="shared" si="41"/>
        <v>459.07344000000001</v>
      </c>
      <c r="I39" s="217">
        <f t="shared" si="41"/>
        <v>560</v>
      </c>
      <c r="J39" s="217">
        <f t="shared" si="41"/>
        <v>33.347285067886475</v>
      </c>
      <c r="K39" s="217">
        <f t="shared" si="41"/>
        <v>201.32</v>
      </c>
      <c r="L39" s="217">
        <f t="shared" si="41"/>
        <v>555.75</v>
      </c>
      <c r="M39" s="217">
        <f t="shared" si="41"/>
        <v>68.794088176330646</v>
      </c>
      <c r="N39" s="217">
        <f t="shared" si="41"/>
        <v>405.69749999999999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67</v>
      </c>
      <c r="Y39" s="217">
        <f t="shared" si="41"/>
        <v>25.376401446659955</v>
      </c>
      <c r="Z39" s="261">
        <f t="shared" si="41"/>
        <v>140.33150000000001</v>
      </c>
      <c r="AA39" s="241">
        <f t="shared" ref="AA39:AC39" si="42">MAX(AA6:AA36)</f>
        <v>233.3099999999904</v>
      </c>
      <c r="AB39" s="265">
        <f t="shared" si="42"/>
        <v>195.61796392779297</v>
      </c>
      <c r="AC39" s="217">
        <f t="shared" si="42"/>
        <v>1384.3522100000289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4.4199999999982538</v>
      </c>
      <c r="C40" s="258">
        <f>MIN(C6:C36)</f>
        <v>368.28000000000003</v>
      </c>
      <c r="D40" s="259">
        <f t="shared" ref="D40:Z40" si="43">MIN(D6:D36)</f>
        <v>7.8811920000000004</v>
      </c>
      <c r="E40" s="259">
        <f t="shared" si="43"/>
        <v>39.40596</v>
      </c>
      <c r="F40" s="217">
        <f t="shared" si="43"/>
        <v>3152.48</v>
      </c>
      <c r="G40" s="260">
        <f t="shared" si="43"/>
        <v>59.748127659558612</v>
      </c>
      <c r="H40" s="260">
        <f t="shared" si="43"/>
        <v>297.90935999999999</v>
      </c>
      <c r="I40" s="217">
        <f t="shared" si="43"/>
        <v>80</v>
      </c>
      <c r="J40" s="217">
        <f t="shared" si="43"/>
        <v>5.740518962073514</v>
      </c>
      <c r="K40" s="217">
        <f t="shared" si="43"/>
        <v>28.759999999999998</v>
      </c>
      <c r="L40" s="217">
        <f t="shared" si="43"/>
        <v>324.90000000000003</v>
      </c>
      <c r="M40" s="217">
        <f t="shared" si="43"/>
        <v>51.389595808380996</v>
      </c>
      <c r="N40" s="217">
        <f t="shared" si="43"/>
        <v>237.17700000000002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8</v>
      </c>
      <c r="Y40" s="217">
        <f t="shared" si="43"/>
        <v>2.8496598639450847</v>
      </c>
      <c r="Z40" s="261">
        <f t="shared" si="43"/>
        <v>16.756</v>
      </c>
      <c r="AA40" s="242">
        <f t="shared" ref="AA40:AC40" si="44">MIN(AA6:AA36)</f>
        <v>145.85999999994237</v>
      </c>
      <c r="AB40" s="265">
        <f t="shared" si="44"/>
        <v>149.06652620970368</v>
      </c>
      <c r="AC40" s="217">
        <f t="shared" si="44"/>
        <v>903.04996999997127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4" t="s">
        <v>66</v>
      </c>
      <c r="D43" s="404"/>
      <c r="E43" s="106">
        <v>0.107</v>
      </c>
      <c r="F43" s="419" t="s">
        <v>70</v>
      </c>
      <c r="G43" s="419"/>
      <c r="H43" s="106">
        <v>9.4500000000000001E-2</v>
      </c>
      <c r="I43" s="406" t="s">
        <v>71</v>
      </c>
      <c r="J43" s="406"/>
      <c r="K43" s="106">
        <v>0.35949999999999999</v>
      </c>
      <c r="L43" s="426" t="s">
        <v>72</v>
      </c>
      <c r="M43" s="426"/>
      <c r="N43" s="106">
        <v>0.73</v>
      </c>
      <c r="O43" s="427" t="s">
        <v>73</v>
      </c>
      <c r="P43" s="427"/>
      <c r="Q43" s="106">
        <v>0.25</v>
      </c>
      <c r="R43" s="407" t="s">
        <v>74</v>
      </c>
      <c r="S43" s="407"/>
      <c r="T43" s="106">
        <v>0.25</v>
      </c>
      <c r="U43" s="428" t="s">
        <v>68</v>
      </c>
      <c r="V43" s="428"/>
      <c r="W43" s="106">
        <v>0.25</v>
      </c>
      <c r="X43" s="438" t="s">
        <v>102</v>
      </c>
      <c r="Y43" s="438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4" t="s">
        <v>67</v>
      </c>
      <c r="D45" s="404"/>
      <c r="E45" s="114"/>
      <c r="F45" s="419" t="s">
        <v>67</v>
      </c>
      <c r="G45" s="419"/>
      <c r="H45" s="115"/>
      <c r="I45" s="406" t="s">
        <v>67</v>
      </c>
      <c r="J45" s="406"/>
      <c r="K45" s="116"/>
      <c r="L45" s="426" t="s">
        <v>67</v>
      </c>
      <c r="M45" s="426"/>
      <c r="N45" s="117"/>
      <c r="O45" s="427" t="s">
        <v>67</v>
      </c>
      <c r="P45" s="427"/>
      <c r="Q45" s="118"/>
      <c r="R45" s="407" t="s">
        <v>67</v>
      </c>
      <c r="S45" s="407"/>
      <c r="T45" s="119"/>
      <c r="U45" s="428" t="s">
        <v>67</v>
      </c>
      <c r="V45" s="428"/>
      <c r="W45" s="114"/>
      <c r="X45" s="439" t="s">
        <v>67</v>
      </c>
      <c r="Y45" s="439"/>
      <c r="Z45" s="222"/>
      <c r="AA45" s="235" t="s">
        <v>105</v>
      </c>
      <c r="AB45" s="236"/>
      <c r="AC45" s="338">
        <f>AB38/1000</f>
        <v>0.20146375180220644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abSelected="1" topLeftCell="A4" workbookViewId="0">
      <selection activeCell="B41" sqref="B41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>
        <v>482760</v>
      </c>
      <c r="C6" s="344"/>
    </row>
    <row r="7" spans="1:3" x14ac:dyDescent="0.25">
      <c r="A7" s="345">
        <v>1</v>
      </c>
      <c r="B7" s="333">
        <f>'[1]1'!$J$37</f>
        <v>523570</v>
      </c>
      <c r="C7" s="333">
        <f>IF(ISBLANK(Pumpage!B7),"",(B7-B6))</f>
        <v>40810</v>
      </c>
    </row>
    <row r="8" spans="1:3" x14ac:dyDescent="0.25">
      <c r="A8" s="345">
        <v>2</v>
      </c>
      <c r="B8" s="333">
        <f>'[1]2'!$J$37</f>
        <v>563290</v>
      </c>
      <c r="C8" s="333">
        <f t="shared" ref="C8:C36" si="0">B8-B7</f>
        <v>39720</v>
      </c>
    </row>
    <row r="9" spans="1:3" x14ac:dyDescent="0.25">
      <c r="A9" s="345">
        <v>3</v>
      </c>
      <c r="B9" s="333">
        <f>'[1]3'!$J$37</f>
        <v>603790</v>
      </c>
      <c r="C9" s="333">
        <f t="shared" si="0"/>
        <v>40500</v>
      </c>
    </row>
    <row r="10" spans="1:3" x14ac:dyDescent="0.25">
      <c r="A10" s="345">
        <v>4</v>
      </c>
      <c r="B10" s="333">
        <f>'[1]4'!$J$37</f>
        <v>644450</v>
      </c>
      <c r="C10" s="333">
        <f t="shared" si="0"/>
        <v>40660</v>
      </c>
    </row>
    <row r="11" spans="1:3" x14ac:dyDescent="0.25">
      <c r="A11" s="345">
        <v>5</v>
      </c>
      <c r="B11" s="333">
        <f>'[1]5'!$J$37</f>
        <v>685690</v>
      </c>
      <c r="C11" s="333">
        <f t="shared" si="0"/>
        <v>41240</v>
      </c>
    </row>
    <row r="12" spans="1:3" x14ac:dyDescent="0.25">
      <c r="A12" s="345">
        <v>6</v>
      </c>
      <c r="B12" s="333">
        <f>'[1]6'!$J$37</f>
        <v>725050</v>
      </c>
      <c r="C12" s="333">
        <f t="shared" si="0"/>
        <v>39360</v>
      </c>
    </row>
    <row r="13" spans="1:3" x14ac:dyDescent="0.25">
      <c r="A13" s="345">
        <v>7</v>
      </c>
      <c r="B13" s="333">
        <f>'[1]7'!$J$37</f>
        <v>766670</v>
      </c>
      <c r="C13" s="333">
        <f t="shared" si="0"/>
        <v>41620</v>
      </c>
    </row>
    <row r="14" spans="1:3" x14ac:dyDescent="0.25">
      <c r="A14" s="345">
        <v>8</v>
      </c>
      <c r="B14" s="333">
        <f>'[1]8'!$J$37</f>
        <v>807280</v>
      </c>
      <c r="C14" s="333">
        <f t="shared" si="0"/>
        <v>40610</v>
      </c>
    </row>
    <row r="15" spans="1:3" x14ac:dyDescent="0.25">
      <c r="A15" s="345">
        <v>9</v>
      </c>
      <c r="B15" s="333">
        <f>'[1]9'!$J$37</f>
        <v>847290</v>
      </c>
      <c r="C15" s="333">
        <f t="shared" si="0"/>
        <v>40010</v>
      </c>
    </row>
    <row r="16" spans="1:3" x14ac:dyDescent="0.25">
      <c r="A16" s="345">
        <v>10</v>
      </c>
      <c r="B16" s="333">
        <f>'[1]10'!$J$37</f>
        <v>887470</v>
      </c>
      <c r="C16" s="333">
        <f t="shared" si="0"/>
        <v>40180</v>
      </c>
    </row>
    <row r="17" spans="1:3" x14ac:dyDescent="0.25">
      <c r="A17" s="345">
        <v>11</v>
      </c>
      <c r="B17" s="333">
        <f>'[1]11'!$J$37</f>
        <v>927440</v>
      </c>
      <c r="C17" s="333">
        <f t="shared" si="0"/>
        <v>39970</v>
      </c>
    </row>
    <row r="18" spans="1:3" x14ac:dyDescent="0.25">
      <c r="A18" s="345">
        <v>12</v>
      </c>
      <c r="B18" s="333">
        <f>'[1]12'!$J$37</f>
        <v>968360</v>
      </c>
      <c r="C18" s="333">
        <f t="shared" si="0"/>
        <v>40920</v>
      </c>
    </row>
    <row r="19" spans="1:3" x14ac:dyDescent="0.25">
      <c r="A19" s="345">
        <v>13</v>
      </c>
      <c r="B19" s="333">
        <f>'[1]13'!$J$37</f>
        <v>1008420</v>
      </c>
      <c r="C19" s="333">
        <f t="shared" si="0"/>
        <v>40060</v>
      </c>
    </row>
    <row r="20" spans="1:3" x14ac:dyDescent="0.25">
      <c r="A20" s="345">
        <v>14</v>
      </c>
      <c r="B20" s="333">
        <f>'[1]14'!$J$37</f>
        <v>1049160</v>
      </c>
      <c r="C20" s="333">
        <f t="shared" si="0"/>
        <v>40740</v>
      </c>
    </row>
    <row r="21" spans="1:3" x14ac:dyDescent="0.25">
      <c r="A21" s="345">
        <v>15</v>
      </c>
      <c r="B21" s="333">
        <f>'[1]15'!$J$37</f>
        <v>1087540</v>
      </c>
      <c r="C21" s="333">
        <f t="shared" si="0"/>
        <v>38380</v>
      </c>
    </row>
    <row r="22" spans="1:3" x14ac:dyDescent="0.25">
      <c r="A22" s="345">
        <v>16</v>
      </c>
      <c r="B22" s="333">
        <f>'[1]16'!$J$37</f>
        <v>1129800</v>
      </c>
      <c r="C22" s="333">
        <f t="shared" si="0"/>
        <v>42260</v>
      </c>
    </row>
    <row r="23" spans="1:3" x14ac:dyDescent="0.25">
      <c r="A23" s="345">
        <v>17</v>
      </c>
      <c r="B23" s="333">
        <f>'[1]17'!$J$37</f>
        <v>1170040</v>
      </c>
      <c r="C23" s="333">
        <f t="shared" si="0"/>
        <v>40240</v>
      </c>
    </row>
    <row r="24" spans="1:3" x14ac:dyDescent="0.25">
      <c r="A24" s="345">
        <v>18</v>
      </c>
      <c r="B24" s="333">
        <f>'[1]18'!$J$37</f>
        <v>1210390</v>
      </c>
      <c r="C24" s="333">
        <f t="shared" si="0"/>
        <v>40350</v>
      </c>
    </row>
    <row r="25" spans="1:3" x14ac:dyDescent="0.25">
      <c r="A25" s="345">
        <v>19</v>
      </c>
      <c r="B25" s="333">
        <f>'[1]19'!$J$37</f>
        <v>1250340</v>
      </c>
      <c r="C25" s="333">
        <f t="shared" si="0"/>
        <v>39950</v>
      </c>
    </row>
    <row r="26" spans="1:3" x14ac:dyDescent="0.25">
      <c r="A26" s="345">
        <v>20</v>
      </c>
      <c r="B26" s="333">
        <f>'[1]20'!$J$37</f>
        <v>1291510</v>
      </c>
      <c r="C26" s="333">
        <f t="shared" si="0"/>
        <v>41170</v>
      </c>
    </row>
    <row r="27" spans="1:3" x14ac:dyDescent="0.25">
      <c r="A27" s="345">
        <v>21</v>
      </c>
      <c r="B27" s="333">
        <f>'[1]21'!$J$37</f>
        <v>1324200</v>
      </c>
      <c r="C27" s="333">
        <f t="shared" si="0"/>
        <v>32690</v>
      </c>
    </row>
    <row r="28" spans="1:3" x14ac:dyDescent="0.25">
      <c r="A28" s="345">
        <v>22</v>
      </c>
      <c r="B28" s="333">
        <f>'[1]22'!$J$37</f>
        <v>1361030</v>
      </c>
      <c r="C28" s="333">
        <f t="shared" si="0"/>
        <v>36830</v>
      </c>
    </row>
    <row r="29" spans="1:3" x14ac:dyDescent="0.25">
      <c r="A29" s="345">
        <v>23</v>
      </c>
      <c r="B29" s="333">
        <f>'[1]23'!$J$37</f>
        <v>1401450</v>
      </c>
      <c r="C29" s="333">
        <f t="shared" si="0"/>
        <v>40420</v>
      </c>
    </row>
    <row r="30" spans="1:3" x14ac:dyDescent="0.25">
      <c r="A30" s="345">
        <v>24</v>
      </c>
      <c r="B30" s="333">
        <f>'[1]24'!$J$37</f>
        <v>1443010</v>
      </c>
      <c r="C30" s="333">
        <f t="shared" si="0"/>
        <v>41560</v>
      </c>
    </row>
    <row r="31" spans="1:3" x14ac:dyDescent="0.25">
      <c r="A31" s="345">
        <v>25</v>
      </c>
      <c r="B31" s="333">
        <f>'[1]25'!$J$37</f>
        <v>1482950</v>
      </c>
      <c r="C31" s="333">
        <f t="shared" si="0"/>
        <v>39940</v>
      </c>
    </row>
    <row r="32" spans="1:3" x14ac:dyDescent="0.25">
      <c r="A32" s="345">
        <v>26</v>
      </c>
      <c r="B32" s="333">
        <f>'[1]26'!$J$37</f>
        <v>1518430</v>
      </c>
      <c r="C32" s="333">
        <f t="shared" si="0"/>
        <v>35480</v>
      </c>
    </row>
    <row r="33" spans="1:3" x14ac:dyDescent="0.25">
      <c r="A33" s="345">
        <v>27</v>
      </c>
      <c r="B33" s="333">
        <f>'[1]27'!$J$37</f>
        <v>1560080</v>
      </c>
      <c r="C33" s="333">
        <f t="shared" si="0"/>
        <v>41650</v>
      </c>
    </row>
    <row r="34" spans="1:3" x14ac:dyDescent="0.25">
      <c r="A34" s="345">
        <v>28</v>
      </c>
      <c r="B34" s="333">
        <f>'[1]28'!$J$37</f>
        <v>1599190</v>
      </c>
      <c r="C34" s="333">
        <f t="shared" si="0"/>
        <v>39110</v>
      </c>
    </row>
    <row r="35" spans="1:3" x14ac:dyDescent="0.25">
      <c r="A35" s="345">
        <v>29</v>
      </c>
      <c r="B35" s="333">
        <f>'[1]29'!$J$37</f>
        <v>1639540</v>
      </c>
      <c r="C35" s="333">
        <f t="shared" si="0"/>
        <v>40350</v>
      </c>
    </row>
    <row r="36" spans="1:3" x14ac:dyDescent="0.25">
      <c r="A36" s="345">
        <v>30</v>
      </c>
      <c r="B36" s="333">
        <f>'[1]30'!$J$37</f>
        <v>1679950</v>
      </c>
      <c r="C36" s="333">
        <f t="shared" si="0"/>
        <v>40410</v>
      </c>
    </row>
    <row r="37" spans="1:3" x14ac:dyDescent="0.25">
      <c r="A37" s="345">
        <v>31</v>
      </c>
      <c r="B37" s="333">
        <f>'[1]31'!$J$37</f>
        <v>1720210</v>
      </c>
      <c r="C37" s="333">
        <f t="shared" ref="C37" si="1">B37-B36</f>
        <v>40260</v>
      </c>
    </row>
    <row r="38" spans="1:3" x14ac:dyDescent="0.25">
      <c r="A38" s="333" t="s">
        <v>48</v>
      </c>
      <c r="B38" s="333"/>
      <c r="C38" s="333">
        <f>SUM(C7:C37)</f>
        <v>1237450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 t="e">
        <f>'[3]Monthly Chemical Report'!$E$37</f>
        <v>#REF!</v>
      </c>
    </row>
    <row r="108" spans="2:3" x14ac:dyDescent="0.25">
      <c r="B108" s="335" t="s">
        <v>113</v>
      </c>
      <c r="C108" s="336">
        <f>'Monthly Chemical Report'!$H$37</f>
        <v>12040.910279999998</v>
      </c>
    </row>
    <row r="109" spans="2:3" x14ac:dyDescent="0.25">
      <c r="B109" s="335" t="s">
        <v>95</v>
      </c>
      <c r="C109" s="336">
        <f>'Monthly Chemical Report'!$K$37</f>
        <v>3357.73</v>
      </c>
    </row>
    <row r="110" spans="2:3" x14ac:dyDescent="0.25">
      <c r="B110" s="335" t="s">
        <v>114</v>
      </c>
      <c r="C110" s="336">
        <f>'Monthly Chemical Report'!$N$37</f>
        <v>10317.199499999999</v>
      </c>
    </row>
    <row r="111" spans="2:3" x14ac:dyDescent="0.25">
      <c r="B111" s="335" t="s">
        <v>115</v>
      </c>
      <c r="C111" s="336">
        <f>'Monthly Chemical Report'!Z37</f>
        <v>2544.8174999999997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35771.903770000041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Joshua Brunner</cp:lastModifiedBy>
  <cp:lastPrinted>2018-07-16T10:01:03Z</cp:lastPrinted>
  <dcterms:created xsi:type="dcterms:W3CDTF">2013-07-05T18:30:31Z</dcterms:created>
  <dcterms:modified xsi:type="dcterms:W3CDTF">2020-06-01T05:27:14Z</dcterms:modified>
</cp:coreProperties>
</file>