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G7" i="5" l="1"/>
  <c r="B37" i="8" l="1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K34" i="6"/>
  <c r="J34" i="6"/>
  <c r="I34" i="6"/>
  <c r="H34" i="6"/>
  <c r="L33" i="6"/>
  <c r="K33" i="6"/>
  <c r="J33" i="6"/>
  <c r="I33" i="6"/>
  <c r="H33" i="6"/>
  <c r="L32" i="6"/>
  <c r="K32" i="6"/>
  <c r="J32" i="6"/>
  <c r="I32" i="6"/>
  <c r="H32" i="6"/>
  <c r="L31" i="6"/>
  <c r="K31" i="6"/>
  <c r="J31" i="6"/>
  <c r="I31" i="6"/>
  <c r="H31" i="6"/>
  <c r="L30" i="6"/>
  <c r="K30" i="6"/>
  <c r="J30" i="6"/>
  <c r="I30" i="6"/>
  <c r="H30" i="6"/>
  <c r="L29" i="6"/>
  <c r="J29" i="6"/>
  <c r="I29" i="6"/>
  <c r="H29" i="6"/>
  <c r="L28" i="6"/>
  <c r="K28" i="6"/>
  <c r="J28" i="6"/>
  <c r="I28" i="6"/>
  <c r="H28" i="6"/>
  <c r="L27" i="6"/>
  <c r="K27" i="6"/>
  <c r="J27" i="6"/>
  <c r="I27" i="6"/>
  <c r="H27" i="6"/>
  <c r="L26" i="6"/>
  <c r="K26" i="6"/>
  <c r="J26" i="6"/>
  <c r="I26" i="6"/>
  <c r="H26" i="6"/>
  <c r="L25" i="6"/>
  <c r="K25" i="6"/>
  <c r="J25" i="6"/>
  <c r="I25" i="6"/>
  <c r="H25" i="6"/>
  <c r="L24" i="6"/>
  <c r="K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K21" i="6"/>
  <c r="J21" i="6"/>
  <c r="I21" i="6"/>
  <c r="H21" i="6"/>
  <c r="L20" i="6"/>
  <c r="K20" i="6"/>
  <c r="J20" i="6"/>
  <c r="I20" i="6"/>
  <c r="H20" i="6"/>
  <c r="L19" i="6"/>
  <c r="J19" i="6"/>
  <c r="I19" i="6"/>
  <c r="H19" i="6"/>
  <c r="L18" i="6"/>
  <c r="K18" i="6"/>
  <c r="J18" i="6"/>
  <c r="I18" i="6"/>
  <c r="H18" i="6"/>
  <c r="L17" i="6"/>
  <c r="K17" i="6"/>
  <c r="J17" i="6"/>
  <c r="I17" i="6"/>
  <c r="H17" i="6"/>
  <c r="L16" i="6"/>
  <c r="K16" i="6"/>
  <c r="J16" i="6"/>
  <c r="I16" i="6"/>
  <c r="H16" i="6"/>
  <c r="L15" i="6"/>
  <c r="K15" i="6"/>
  <c r="J15" i="6"/>
  <c r="I15" i="6"/>
  <c r="H15" i="6"/>
  <c r="L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K10" i="6"/>
  <c r="J10" i="6"/>
  <c r="I10" i="6"/>
  <c r="H10" i="6"/>
  <c r="L9" i="6"/>
  <c r="K9" i="6"/>
  <c r="J9" i="6"/>
  <c r="I9" i="6"/>
  <c r="H9" i="6"/>
  <c r="L8" i="6"/>
  <c r="K8" i="6"/>
  <c r="J8" i="6"/>
  <c r="I8" i="6"/>
  <c r="H8" i="6"/>
  <c r="L7" i="6"/>
  <c r="K7" i="6"/>
  <c r="J7" i="6"/>
  <c r="I7" i="6"/>
  <c r="H7" i="6"/>
  <c r="L6" i="6"/>
  <c r="K6" i="6"/>
  <c r="J6" i="6"/>
  <c r="I6" i="6"/>
  <c r="H6" i="6"/>
  <c r="L5" i="6"/>
  <c r="K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6" i="4"/>
  <c r="L36" i="4"/>
  <c r="J36" i="4"/>
  <c r="H36" i="4"/>
  <c r="F36" i="4"/>
  <c r="D36" i="4"/>
  <c r="B36" i="4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J22" i="4"/>
  <c r="H22" i="4"/>
  <c r="F22" i="4"/>
  <c r="D22" i="4"/>
  <c r="B22" i="4"/>
  <c r="Q21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Q16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07" i="11" l="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M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7" i="7" l="1"/>
  <c r="L16" i="7"/>
  <c r="L14" i="7"/>
  <c r="L13" i="7"/>
  <c r="N17" i="7" l="1"/>
  <c r="AC17" i="7" s="1"/>
  <c r="M17" i="7"/>
  <c r="AB17" i="7" s="1"/>
  <c r="N16" i="7"/>
  <c r="AC16" i="7" s="1"/>
  <c r="M16" i="7"/>
  <c r="AB16" i="7" s="1"/>
  <c r="N14" i="7"/>
  <c r="AC14" i="7" s="1"/>
  <c r="M14" i="7"/>
  <c r="AB14" i="7" s="1"/>
  <c r="N13" i="7"/>
  <c r="AC13" i="7" s="1"/>
  <c r="M13" i="7"/>
  <c r="AB13" i="7" s="1"/>
  <c r="L27" i="7" l="1"/>
  <c r="L25" i="7"/>
  <c r="N27" i="7" l="1"/>
  <c r="AC27" i="7" s="1"/>
  <c r="M27" i="7"/>
  <c r="AB27" i="7" s="1"/>
  <c r="N25" i="7"/>
  <c r="AC25" i="7" s="1"/>
  <c r="M25" i="7"/>
  <c r="AB25" i="7" s="1"/>
  <c r="L19" i="7" l="1"/>
  <c r="N19" i="7" l="1"/>
  <c r="AC19" i="7" s="1"/>
  <c r="M19" i="7"/>
  <c r="AB19" i="7" s="1"/>
  <c r="L18" i="7"/>
  <c r="N18" i="7" l="1"/>
  <c r="M18" i="7"/>
  <c r="AB18" i="7" l="1"/>
  <c r="AC18" i="7"/>
  <c r="L21" i="7" l="1"/>
  <c r="N21" i="7" l="1"/>
  <c r="M21" i="7"/>
  <c r="AC21" i="7" l="1"/>
  <c r="AB21" i="7"/>
  <c r="L22" i="7" l="1"/>
  <c r="N22" i="7" l="1"/>
  <c r="M22" i="7"/>
  <c r="AB22" i="7" l="1"/>
  <c r="AC22" i="7"/>
  <c r="L23" i="7" l="1"/>
  <c r="N23" i="7" l="1"/>
  <c r="M23" i="7"/>
  <c r="AB23" i="7" l="1"/>
  <c r="AC23" i="7"/>
  <c r="L26" i="7" l="1"/>
  <c r="N26" i="7" l="1"/>
  <c r="M26" i="7"/>
  <c r="AB26" i="7" l="1"/>
  <c r="AC26" i="7"/>
  <c r="L28" i="7" l="1"/>
  <c r="M28" i="7" l="1"/>
  <c r="N28" i="7"/>
  <c r="AC28" i="7" l="1"/>
  <c r="AB28" i="7"/>
  <c r="L29" i="7" l="1"/>
  <c r="M29" i="7" l="1"/>
  <c r="N29" i="7"/>
  <c r="AC29" i="7" l="1"/>
  <c r="AB29" i="7"/>
  <c r="L31" i="7" l="1"/>
  <c r="N31" i="7" l="1"/>
  <c r="M31" i="7"/>
  <c r="AB31" i="7" l="1"/>
  <c r="AC31" i="7"/>
  <c r="L32" i="7" l="1"/>
  <c r="N32" i="7" l="1"/>
  <c r="M32" i="7"/>
  <c r="AC32" i="7" l="1"/>
  <c r="AB32" i="7"/>
  <c r="L33" i="7" l="1"/>
  <c r="N33" i="7" l="1"/>
  <c r="M33" i="7"/>
  <c r="AB33" i="7" l="1"/>
  <c r="AC33" i="7"/>
  <c r="L34" i="7" l="1"/>
  <c r="N34" i="7" l="1"/>
  <c r="M34" i="7"/>
  <c r="AC34" i="7" l="1"/>
  <c r="AB34" i="7"/>
  <c r="L35" i="7" l="1"/>
  <c r="N35" i="7" l="1"/>
  <c r="M35" i="7"/>
  <c r="AB35" i="7" l="1"/>
  <c r="AC35" i="7"/>
  <c r="L12" i="7" l="1"/>
  <c r="L11" i="7"/>
  <c r="L10" i="7"/>
  <c r="L9" i="7"/>
  <c r="L8" i="7"/>
  <c r="L7" i="7"/>
  <c r="M12" i="7" l="1"/>
  <c r="AB12" i="7" s="1"/>
  <c r="N12" i="7"/>
  <c r="AC12" i="7" s="1"/>
  <c r="N11" i="7"/>
  <c r="AC11" i="7" s="1"/>
  <c r="M11" i="7"/>
  <c r="AB11" i="7" s="1"/>
  <c r="N10" i="7"/>
  <c r="AC10" i="7" s="1"/>
  <c r="M10" i="7"/>
  <c r="AB10" i="7" s="1"/>
  <c r="N9" i="7"/>
  <c r="AC9" i="7" s="1"/>
  <c r="M9" i="7"/>
  <c r="AB9" i="7" s="1"/>
  <c r="N8" i="7"/>
  <c r="AC8" i="7" s="1"/>
  <c r="M8" i="7"/>
  <c r="AB8" i="7" s="1"/>
  <c r="N7" i="7"/>
  <c r="AC7" i="7" s="1"/>
  <c r="M7" i="7"/>
  <c r="AB7" i="7" s="1"/>
  <c r="L6" i="7"/>
  <c r="L24" i="7"/>
  <c r="M6" i="7" l="1"/>
  <c r="N6" i="7"/>
  <c r="AC6" i="7" s="1"/>
  <c r="N24" i="7"/>
  <c r="M24" i="7"/>
  <c r="AB24" i="7" s="1"/>
  <c r="AB6" i="7" l="1"/>
  <c r="AC24" i="7"/>
  <c r="F40" i="5" l="1"/>
  <c r="F38" i="5"/>
  <c r="F39" i="5"/>
  <c r="G39" i="5"/>
  <c r="G38" i="5"/>
  <c r="G40" i="5"/>
  <c r="I40" i="5"/>
  <c r="I39" i="5"/>
  <c r="I38" i="5"/>
  <c r="K39" i="5"/>
  <c r="K40" i="5"/>
  <c r="K38" i="5"/>
  <c r="M39" i="5"/>
  <c r="M40" i="5"/>
  <c r="M38" i="5"/>
  <c r="H40" i="5"/>
  <c r="H39" i="5"/>
  <c r="H38" i="5"/>
  <c r="O40" i="5"/>
  <c r="O39" i="5"/>
  <c r="O38" i="5"/>
  <c r="N39" i="5"/>
  <c r="N40" i="5"/>
  <c r="N38" i="5"/>
  <c r="E38" i="5"/>
  <c r="E39" i="5"/>
  <c r="E40" i="5"/>
  <c r="J39" i="5"/>
  <c r="J40" i="5"/>
  <c r="J38" i="5"/>
  <c r="D39" i="5" l="1"/>
  <c r="D40" i="5"/>
  <c r="D38" i="5"/>
  <c r="L40" i="5"/>
  <c r="L39" i="5"/>
  <c r="L38" i="5"/>
  <c r="K14" i="6" l="1"/>
  <c r="L15" i="7" l="1"/>
  <c r="K39" i="6"/>
  <c r="K38" i="6"/>
  <c r="K37" i="6"/>
  <c r="N15" i="7" l="1"/>
  <c r="M15" i="7"/>
  <c r="AB15" i="7" l="1"/>
  <c r="AC15" i="7"/>
  <c r="K19" i="6" l="1"/>
  <c r="L20" i="7" l="1"/>
  <c r="N20" i="7" l="1"/>
  <c r="M20" i="7"/>
  <c r="AB20" i="7" l="1"/>
  <c r="AC20" i="7"/>
  <c r="K29" i="6" l="1"/>
  <c r="L30" i="7" l="1"/>
  <c r="K36" i="6"/>
  <c r="N30" i="7" l="1"/>
  <c r="M30" i="7"/>
  <c r="L38" i="7"/>
  <c r="L40" i="7"/>
  <c r="L39" i="7"/>
  <c r="AB30" i="7" l="1"/>
  <c r="M40" i="7"/>
  <c r="M38" i="7"/>
  <c r="M39" i="7"/>
  <c r="AC30" i="7"/>
  <c r="N37" i="7"/>
  <c r="C110" i="11" s="1"/>
  <c r="N39" i="7"/>
  <c r="N38" i="7"/>
  <c r="N40" i="7"/>
  <c r="AC38" i="7" l="1"/>
  <c r="AC39" i="7"/>
  <c r="AC37" i="7"/>
  <c r="AC40" i="7"/>
  <c r="AB39" i="7"/>
  <c r="AB40" i="7"/>
  <c r="AB37" i="7"/>
  <c r="AB38" i="7" l="1"/>
  <c r="AC45" i="7" s="1"/>
  <c r="C113" i="11"/>
  <c r="O35" i="6" l="1"/>
  <c r="P35" i="6"/>
  <c r="P34" i="6"/>
  <c r="O31" i="6"/>
  <c r="P27" i="6"/>
  <c r="O26" i="6"/>
  <c r="P26" i="6"/>
  <c r="N35" i="6"/>
  <c r="N32" i="6"/>
  <c r="N31" i="6"/>
  <c r="N28" i="6"/>
  <c r="N27" i="6"/>
  <c r="N26" i="6"/>
  <c r="M31" i="6"/>
  <c r="M29" i="6"/>
  <c r="M27" i="6"/>
  <c r="M26" i="6"/>
  <c r="M6" i="6"/>
  <c r="O6" i="6"/>
  <c r="P6" i="6"/>
  <c r="Q6" i="6"/>
  <c r="N6" i="6"/>
  <c r="N39" i="6" s="1"/>
  <c r="M5" i="6"/>
  <c r="P5" i="6"/>
  <c r="Q5" i="6"/>
  <c r="Q37" i="6" s="1"/>
  <c r="O5" i="6"/>
  <c r="O38" i="6" s="1"/>
  <c r="N5" i="6"/>
  <c r="M35" i="6"/>
  <c r="Q35" i="6"/>
  <c r="O34" i="6"/>
  <c r="M34" i="6"/>
  <c r="Q34" i="6"/>
  <c r="N34" i="6"/>
  <c r="M19" i="6"/>
  <c r="P19" i="6"/>
  <c r="N19" i="6"/>
  <c r="Q19" i="6"/>
  <c r="O19" i="6"/>
  <c r="Q11" i="6"/>
  <c r="M11" i="6"/>
  <c r="N11" i="6"/>
  <c r="O11" i="6"/>
  <c r="P11" i="6"/>
  <c r="P15" i="6"/>
  <c r="N15" i="6"/>
  <c r="Q15" i="6"/>
  <c r="M15" i="6"/>
  <c r="M39" i="6" s="1"/>
  <c r="O15" i="6"/>
  <c r="Q25" i="6"/>
  <c r="N25" i="6"/>
  <c r="M25" i="6"/>
  <c r="P25" i="6"/>
  <c r="O25" i="6"/>
  <c r="O32" i="6"/>
  <c r="M32" i="6"/>
  <c r="P32" i="6"/>
  <c r="Q32" i="6"/>
  <c r="N17" i="6"/>
  <c r="P17" i="6"/>
  <c r="O17" i="6"/>
  <c r="Q17" i="6"/>
  <c r="M17" i="6"/>
  <c r="Q33" i="6"/>
  <c r="P33" i="6"/>
  <c r="O33" i="6"/>
  <c r="M33" i="6"/>
  <c r="N33" i="6"/>
  <c r="O27" i="6"/>
  <c r="Q27" i="6"/>
  <c r="P21" i="6"/>
  <c r="N21" i="6"/>
  <c r="M21" i="6"/>
  <c r="O21" i="6"/>
  <c r="Q21" i="6"/>
  <c r="N12" i="6"/>
  <c r="M12" i="6"/>
  <c r="O12" i="6"/>
  <c r="Q12" i="6"/>
  <c r="P12" i="6"/>
  <c r="M8" i="6"/>
  <c r="P8" i="6"/>
  <c r="O8" i="6"/>
  <c r="O37" i="6" s="1"/>
  <c r="Q8" i="6"/>
  <c r="N8" i="6"/>
  <c r="O30" i="6"/>
  <c r="P30" i="6"/>
  <c r="Q30" i="6"/>
  <c r="N30" i="6"/>
  <c r="M30" i="6"/>
  <c r="P31" i="6"/>
  <c r="Q31" i="6"/>
  <c r="M20" i="6"/>
  <c r="P20" i="6"/>
  <c r="N20" i="6"/>
  <c r="O20" i="6"/>
  <c r="Q20" i="6"/>
  <c r="N16" i="6"/>
  <c r="O16" i="6"/>
  <c r="M16" i="6"/>
  <c r="Q16" i="6"/>
  <c r="P16" i="6"/>
  <c r="M7" i="6"/>
  <c r="O7" i="6"/>
  <c r="P7" i="6"/>
  <c r="N7" i="6"/>
  <c r="Q7" i="6"/>
  <c r="Q38" i="6" s="1"/>
  <c r="P18" i="6"/>
  <c r="M18" i="6"/>
  <c r="O18" i="6"/>
  <c r="Q18" i="6"/>
  <c r="N18" i="6"/>
  <c r="P13" i="6"/>
  <c r="Q13" i="6"/>
  <c r="N13" i="6"/>
  <c r="O13" i="6"/>
  <c r="M13" i="6"/>
  <c r="N9" i="6"/>
  <c r="P9" i="6"/>
  <c r="O9" i="6"/>
  <c r="Q9" i="6"/>
  <c r="M9" i="6"/>
  <c r="O24" i="6"/>
  <c r="Q24" i="6"/>
  <c r="N24" i="6"/>
  <c r="P24" i="6"/>
  <c r="M24" i="6"/>
  <c r="Q26" i="6"/>
  <c r="O28" i="6"/>
  <c r="Q28" i="6"/>
  <c r="P28" i="6"/>
  <c r="M28" i="6"/>
  <c r="O22" i="6"/>
  <c r="N22" i="6"/>
  <c r="Q22" i="6"/>
  <c r="M22" i="6"/>
  <c r="P22" i="6"/>
  <c r="P29" i="6"/>
  <c r="Q29" i="6"/>
  <c r="O29" i="6"/>
  <c r="N29" i="6"/>
  <c r="O23" i="6"/>
  <c r="M23" i="6"/>
  <c r="P23" i="6"/>
  <c r="N23" i="6"/>
  <c r="Q23" i="6"/>
  <c r="P14" i="6"/>
  <c r="N14" i="6"/>
  <c r="O14" i="6"/>
  <c r="Q14" i="6"/>
  <c r="M14" i="6"/>
  <c r="Q10" i="6"/>
  <c r="M10" i="6"/>
  <c r="N10" i="6"/>
  <c r="P10" i="6"/>
  <c r="O10" i="6"/>
  <c r="P37" i="6" l="1"/>
  <c r="N38" i="6"/>
  <c r="O39" i="6"/>
  <c r="N37" i="6"/>
  <c r="M37" i="6"/>
  <c r="P39" i="6"/>
  <c r="P38" i="6"/>
  <c r="M38" i="6"/>
  <c r="Q39" i="6"/>
</calcChain>
</file>

<file path=xl/sharedStrings.xml><?xml version="1.0" encoding="utf-8"?>
<sst xmlns="http://schemas.openxmlformats.org/spreadsheetml/2006/main" count="179" uniqueCount="126">
  <si>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</si>
  <si>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</si>
  <si>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</si>
  <si>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</si>
  <si>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</si>
  <si>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</si>
  <si>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</si>
  <si>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</si>
  <si>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</si>
  <si>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</si>
  <si>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</si>
  <si>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</si>
  <si>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</si>
  <si>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</si>
  <si>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</si>
  <si>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</si>
  <si>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</si>
  <si>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</si>
  <si>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</si>
  <si>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</si>
  <si>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</si>
  <si>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</si>
  <si>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</si>
  <si>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</si>
  <si>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</si>
  <si>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</si>
  <si>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</si>
  <si>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</si>
  <si>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</si>
  <si>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</si>
  <si>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</si>
  <si>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</si>
  <si>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</si>
  <si>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</si>
  <si>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</si>
  <si>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</si>
  <si>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</si>
  <si>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</si>
  <si>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</si>
  <si>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</si>
  <si>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</si>
  <si>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</si>
  <si>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</si>
  <si>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</si>
  <si>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</si>
  <si>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</si>
  <si>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</si>
  <si>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</si>
  <si>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</si>
  <si>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</si>
  <si>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</si>
  <si>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</si>
  <si>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</si>
  <si>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</si>
  <si>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</si>
  <si>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</si>
  <si>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</si>
  <si>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</si>
  <si>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</si>
  <si>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</si>
  <si>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</si>
  <si>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</si>
  <si>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</si>
  <si>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</si>
  <si>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</si>
  <si>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</si>
  <si>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</si>
  <si>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</si>
  <si>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</si>
  <si>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</si>
  <si>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</si>
  <si>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</si>
  <si>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</si>
  <si>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</si>
  <si>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</si>
  <si>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</si>
  <si>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</si>
  <si>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</si>
  <si>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</si>
  <si>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</si>
  <si>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</si>
  <si>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</si>
  <si>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</si>
  <si>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</si>
  <si>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</si>
  <si>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</si>
  <si>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</si>
  <si>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</si>
  <si>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</si>
  <si>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</si>
  <si>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</si>
  <si>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</si>
  <si>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</si>
  <si>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</si>
  <si>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</si>
  <si>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</si>
  <si>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</si>
  <si>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</si>
  <si>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</si>
  <si>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</si>
  <si>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</si>
  <si>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</si>
  <si>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</si>
  <si>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</si>
  <si>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</si>
  <si>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</si>
  <si>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</si>
  <si>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</si>
  <si>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</si>
  <si>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</si>
  <si>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</si>
  <si>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</si>
  <si>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</si>
  <si>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</si>
  <si>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</si>
  <si>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</si>
  <si>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</si>
  <si>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</si>
  <si>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</si>
  <si>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</si>
  <si>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</si>
  <si>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</si>
  <si>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December  2020</t>
  </si>
  <si>
    <t>December/1/2020</t>
  </si>
  <si>
    <t>Month, Year: December 2020</t>
  </si>
  <si>
    <t>.-10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</si>
</sst>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3410.88</c:v>
                </c:pt>
                <c:pt idx="1">
                  <c:v>3281.68</c:v>
                </c:pt>
                <c:pt idx="2">
                  <c:v>3152.48</c:v>
                </c:pt>
                <c:pt idx="3">
                  <c:v>4328.2</c:v>
                </c:pt>
                <c:pt idx="4">
                  <c:v>3643.44</c:v>
                </c:pt>
                <c:pt idx="5">
                  <c:v>3178.32</c:v>
                </c:pt>
                <c:pt idx="6">
                  <c:v>3643.44</c:v>
                </c:pt>
                <c:pt idx="7">
                  <c:v>4160.24</c:v>
                </c:pt>
                <c:pt idx="8">
                  <c:v>3540.08</c:v>
                </c:pt>
                <c:pt idx="9">
                  <c:v>4069.8</c:v>
                </c:pt>
                <c:pt idx="10">
                  <c:v>3785.56</c:v>
                </c:pt>
                <c:pt idx="11">
                  <c:v>3126.64</c:v>
                </c:pt>
                <c:pt idx="12">
                  <c:v>2584</c:v>
                </c:pt>
                <c:pt idx="13">
                  <c:v>3087.88</c:v>
                </c:pt>
                <c:pt idx="14">
                  <c:v>2932.84</c:v>
                </c:pt>
                <c:pt idx="15">
                  <c:v>3901.84</c:v>
                </c:pt>
                <c:pt idx="16">
                  <c:v>3850.16</c:v>
                </c:pt>
                <c:pt idx="17">
                  <c:v>3630.52</c:v>
                </c:pt>
                <c:pt idx="18">
                  <c:v>3152.48</c:v>
                </c:pt>
                <c:pt idx="19">
                  <c:v>3165.4</c:v>
                </c:pt>
                <c:pt idx="20">
                  <c:v>3100.8</c:v>
                </c:pt>
                <c:pt idx="21">
                  <c:v>3191.24</c:v>
                </c:pt>
                <c:pt idx="22">
                  <c:v>3126.64</c:v>
                </c:pt>
                <c:pt idx="23">
                  <c:v>3152.48</c:v>
                </c:pt>
                <c:pt idx="24">
                  <c:v>3385.04</c:v>
                </c:pt>
                <c:pt idx="25">
                  <c:v>3449.64</c:v>
                </c:pt>
                <c:pt idx="26">
                  <c:v>3126.64</c:v>
                </c:pt>
                <c:pt idx="27">
                  <c:v>3139.56</c:v>
                </c:pt>
                <c:pt idx="28">
                  <c:v>3152.48</c:v>
                </c:pt>
                <c:pt idx="29">
                  <c:v>3087.88</c:v>
                </c:pt>
                <c:pt idx="30">
                  <c:v>2816.56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December/1/2020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9861.5323799999969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December/1/2020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3142.0300000000007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December/1/2020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9624.393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December/1/2020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1449.394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December/1/2020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5491.5299999999952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340</c:v>
                </c:pt>
                <c:pt idx="1">
                  <c:v>220</c:v>
                </c:pt>
                <c:pt idx="2">
                  <c:v>340</c:v>
                </c:pt>
                <c:pt idx="3">
                  <c:v>140</c:v>
                </c:pt>
                <c:pt idx="4">
                  <c:v>500</c:v>
                </c:pt>
                <c:pt idx="5">
                  <c:v>280</c:v>
                </c:pt>
                <c:pt idx="6">
                  <c:v>360</c:v>
                </c:pt>
                <c:pt idx="7">
                  <c:v>360</c:v>
                </c:pt>
                <c:pt idx="8">
                  <c:v>300</c:v>
                </c:pt>
                <c:pt idx="9">
                  <c:v>480</c:v>
                </c:pt>
                <c:pt idx="10">
                  <c:v>160</c:v>
                </c:pt>
                <c:pt idx="11">
                  <c:v>380</c:v>
                </c:pt>
                <c:pt idx="12">
                  <c:v>270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260</c:v>
                </c:pt>
                <c:pt idx="17">
                  <c:v>200</c:v>
                </c:pt>
                <c:pt idx="18">
                  <c:v>280</c:v>
                </c:pt>
                <c:pt idx="19">
                  <c:v>260</c:v>
                </c:pt>
                <c:pt idx="20">
                  <c:v>240</c:v>
                </c:pt>
                <c:pt idx="21">
                  <c:v>180</c:v>
                </c:pt>
                <c:pt idx="22">
                  <c:v>290</c:v>
                </c:pt>
                <c:pt idx="23">
                  <c:v>250</c:v>
                </c:pt>
                <c:pt idx="24">
                  <c:v>240</c:v>
                </c:pt>
                <c:pt idx="25">
                  <c:v>260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410</c:v>
                </c:pt>
                <c:pt idx="30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384.75000000000006</c:v>
                </c:pt>
                <c:pt idx="1">
                  <c:v>367.65000000000003</c:v>
                </c:pt>
                <c:pt idx="2">
                  <c:v>453.15000000000003</c:v>
                </c:pt>
                <c:pt idx="3">
                  <c:v>538.65000000000009</c:v>
                </c:pt>
                <c:pt idx="4">
                  <c:v>624.15000000000009</c:v>
                </c:pt>
                <c:pt idx="5">
                  <c:v>427.50000000000006</c:v>
                </c:pt>
                <c:pt idx="6">
                  <c:v>470.25000000000006</c:v>
                </c:pt>
                <c:pt idx="7">
                  <c:v>470.25000000000006</c:v>
                </c:pt>
                <c:pt idx="8">
                  <c:v>427.50000000000006</c:v>
                </c:pt>
                <c:pt idx="9">
                  <c:v>513</c:v>
                </c:pt>
                <c:pt idx="10">
                  <c:v>410.40000000000003</c:v>
                </c:pt>
                <c:pt idx="11">
                  <c:v>384.75000000000006</c:v>
                </c:pt>
                <c:pt idx="12">
                  <c:v>384.75000000000006</c:v>
                </c:pt>
                <c:pt idx="13">
                  <c:v>324.90000000000003</c:v>
                </c:pt>
                <c:pt idx="14">
                  <c:v>384.75000000000006</c:v>
                </c:pt>
                <c:pt idx="15">
                  <c:v>513</c:v>
                </c:pt>
                <c:pt idx="16">
                  <c:v>495.90000000000003</c:v>
                </c:pt>
                <c:pt idx="17">
                  <c:v>470.25000000000006</c:v>
                </c:pt>
                <c:pt idx="18">
                  <c:v>410.40000000000003</c:v>
                </c:pt>
                <c:pt idx="19">
                  <c:v>384.75000000000006</c:v>
                </c:pt>
                <c:pt idx="20">
                  <c:v>410.40000000000003</c:v>
                </c:pt>
                <c:pt idx="21">
                  <c:v>384.75000000000006</c:v>
                </c:pt>
                <c:pt idx="22">
                  <c:v>367.65000000000003</c:v>
                </c:pt>
                <c:pt idx="23">
                  <c:v>410.40000000000003</c:v>
                </c:pt>
                <c:pt idx="24">
                  <c:v>427.50000000000006</c:v>
                </c:pt>
                <c:pt idx="25">
                  <c:v>410.40000000000003</c:v>
                </c:pt>
                <c:pt idx="26">
                  <c:v>384.75000000000006</c:v>
                </c:pt>
                <c:pt idx="27">
                  <c:v>410.40000000000003</c:v>
                </c:pt>
                <c:pt idx="28">
                  <c:v>384.75000000000006</c:v>
                </c:pt>
                <c:pt idx="29">
                  <c:v>384.75000000000006</c:v>
                </c:pt>
                <c:pt idx="30">
                  <c:v>367.65000000000003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470.58000000000004</c:v>
                </c:pt>
                <c:pt idx="1">
                  <c:v>439.89000000000004</c:v>
                </c:pt>
                <c:pt idx="2">
                  <c:v>439.89000000000004</c:v>
                </c:pt>
                <c:pt idx="3">
                  <c:v>583.11</c:v>
                </c:pt>
                <c:pt idx="4">
                  <c:v>491.04</c:v>
                </c:pt>
                <c:pt idx="5">
                  <c:v>439.89000000000004</c:v>
                </c:pt>
                <c:pt idx="6">
                  <c:v>552.42000000000007</c:v>
                </c:pt>
                <c:pt idx="7">
                  <c:v>603.57000000000005</c:v>
                </c:pt>
                <c:pt idx="8">
                  <c:v>470.58000000000004</c:v>
                </c:pt>
                <c:pt idx="9">
                  <c:v>542.19000000000005</c:v>
                </c:pt>
                <c:pt idx="10">
                  <c:v>470.58000000000004</c:v>
                </c:pt>
                <c:pt idx="11">
                  <c:v>429.66</c:v>
                </c:pt>
                <c:pt idx="12">
                  <c:v>439.89000000000004</c:v>
                </c:pt>
                <c:pt idx="13">
                  <c:v>470.58000000000004</c:v>
                </c:pt>
                <c:pt idx="14">
                  <c:v>491.04</c:v>
                </c:pt>
                <c:pt idx="15">
                  <c:v>501.27000000000004</c:v>
                </c:pt>
                <c:pt idx="16">
                  <c:v>511.5</c:v>
                </c:pt>
                <c:pt idx="17">
                  <c:v>501.27000000000004</c:v>
                </c:pt>
                <c:pt idx="18">
                  <c:v>429.66</c:v>
                </c:pt>
                <c:pt idx="19">
                  <c:v>460.35</c:v>
                </c:pt>
                <c:pt idx="20">
                  <c:v>460.35</c:v>
                </c:pt>
                <c:pt idx="21">
                  <c:v>460.35</c:v>
                </c:pt>
                <c:pt idx="22">
                  <c:v>460.35</c:v>
                </c:pt>
                <c:pt idx="23">
                  <c:v>460.35</c:v>
                </c:pt>
                <c:pt idx="24">
                  <c:v>480.81</c:v>
                </c:pt>
                <c:pt idx="25">
                  <c:v>480.81</c:v>
                </c:pt>
                <c:pt idx="26">
                  <c:v>460.35</c:v>
                </c:pt>
                <c:pt idx="27">
                  <c:v>460.35</c:v>
                </c:pt>
                <c:pt idx="28">
                  <c:v>460.35</c:v>
                </c:pt>
                <c:pt idx="29">
                  <c:v>460.35</c:v>
                </c:pt>
                <c:pt idx="30">
                  <c:v>419.43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153.85013308688028</c:v>
                </c:pt>
                <c:pt idx="1">
                  <c:v>142.0688487903476</c:v>
                </c:pt>
                <c:pt idx="2">
                  <c:v>165.16677904761906</c:v>
                </c:pt>
                <c:pt idx="3">
                  <c:v>140.20291407407407</c:v>
                </c:pt>
                <c:pt idx="4">
                  <c:v>185.74441975302449</c:v>
                </c:pt>
                <c:pt idx="5">
                  <c:v>159.45218091454984</c:v>
                </c:pt>
                <c:pt idx="6">
                  <c:v>152.33488316151966</c:v>
                </c:pt>
                <c:pt idx="7">
                  <c:v>154.0422680250538</c:v>
                </c:pt>
                <c:pt idx="8">
                  <c:v>155.7719245960584</c:v>
                </c:pt>
                <c:pt idx="9">
                  <c:v>167.3965244094872</c:v>
                </c:pt>
                <c:pt idx="10">
                  <c:v>139.63482711860965</c:v>
                </c:pt>
                <c:pt idx="11">
                  <c:v>162.2026464646226</c:v>
                </c:pt>
                <c:pt idx="12">
                  <c:v>141.33705664065312</c:v>
                </c:pt>
                <c:pt idx="13">
                  <c:v>147.27641379309478</c:v>
                </c:pt>
                <c:pt idx="14">
                  <c:v>147.71659960553117</c:v>
                </c:pt>
                <c:pt idx="15">
                  <c:v>152.03392307690859</c:v>
                </c:pt>
                <c:pt idx="16">
                  <c:v>157.45191433279172</c:v>
                </c:pt>
                <c:pt idx="17">
                  <c:v>156.01228136206007</c:v>
                </c:pt>
                <c:pt idx="18">
                  <c:v>155.52939600000002</c:v>
                </c:pt>
                <c:pt idx="19">
                  <c:v>150.81168639054118</c:v>
                </c:pt>
                <c:pt idx="20">
                  <c:v>152.29507056443123</c:v>
                </c:pt>
                <c:pt idx="21">
                  <c:v>150.99124852071873</c:v>
                </c:pt>
                <c:pt idx="22">
                  <c:v>148.51497633136947</c:v>
                </c:pt>
                <c:pt idx="23">
                  <c:v>163.32957058828191</c:v>
                </c:pt>
                <c:pt idx="24">
                  <c:v>142.92267592588743</c:v>
                </c:pt>
                <c:pt idx="25">
                  <c:v>156.64845370376702</c:v>
                </c:pt>
                <c:pt idx="26">
                  <c:v>152.24678600000001</c:v>
                </c:pt>
                <c:pt idx="27">
                  <c:v>152.35157715425976</c:v>
                </c:pt>
                <c:pt idx="28">
                  <c:v>154.38917540325301</c:v>
                </c:pt>
                <c:pt idx="29">
                  <c:v>161.862219758093</c:v>
                </c:pt>
                <c:pt idx="30">
                  <c:v>159.21750110857553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27</c:v>
                </c:pt>
                <c:pt idx="1">
                  <c:v>0</c:v>
                </c:pt>
                <c:pt idx="2">
                  <c:v>33</c:v>
                </c:pt>
                <c:pt idx="3">
                  <c:v>15</c:v>
                </c:pt>
                <c:pt idx="4">
                  <c:v>10</c:v>
                </c:pt>
                <c:pt idx="5">
                  <c:v>20</c:v>
                </c:pt>
                <c:pt idx="6">
                  <c:v>5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28</c:v>
                </c:pt>
                <c:pt idx="11">
                  <c:v>21</c:v>
                </c:pt>
                <c:pt idx="12">
                  <c:v>26</c:v>
                </c:pt>
                <c:pt idx="13">
                  <c:v>22</c:v>
                </c:pt>
                <c:pt idx="14">
                  <c:v>18</c:v>
                </c:pt>
                <c:pt idx="15">
                  <c:v>15</c:v>
                </c:pt>
                <c:pt idx="16">
                  <c:v>39</c:v>
                </c:pt>
                <c:pt idx="17">
                  <c:v>28</c:v>
                </c:pt>
                <c:pt idx="18">
                  <c:v>16</c:v>
                </c:pt>
                <c:pt idx="19">
                  <c:v>20</c:v>
                </c:pt>
                <c:pt idx="20">
                  <c:v>13</c:v>
                </c:pt>
                <c:pt idx="21">
                  <c:v>33</c:v>
                </c:pt>
                <c:pt idx="22">
                  <c:v>17</c:v>
                </c:pt>
                <c:pt idx="23">
                  <c:v>46</c:v>
                </c:pt>
                <c:pt idx="24">
                  <c:v>1</c:v>
                </c:pt>
                <c:pt idx="25">
                  <c:v>36</c:v>
                </c:pt>
                <c:pt idx="26">
                  <c:v>27</c:v>
                </c:pt>
                <c:pt idx="27">
                  <c:v>17</c:v>
                </c:pt>
                <c:pt idx="28">
                  <c:v>28</c:v>
                </c:pt>
                <c:pt idx="29">
                  <c:v>16</c:v>
                </c:pt>
                <c:pt idx="3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178.5299999999952</c:v>
                </c:pt>
                <c:pt idx="1">
                  <c:v>163.67999999997119</c:v>
                </c:pt>
                <c:pt idx="2">
                  <c:v>173.25</c:v>
                </c:pt>
                <c:pt idx="3">
                  <c:v>222.75</c:v>
                </c:pt>
                <c:pt idx="4">
                  <c:v>187.11000000006243</c:v>
                </c:pt>
                <c:pt idx="5">
                  <c:v>165.98999999996158</c:v>
                </c:pt>
                <c:pt idx="6">
                  <c:v>192.0599999999904</c:v>
                </c:pt>
                <c:pt idx="7">
                  <c:v>210.54000000003361</c:v>
                </c:pt>
                <c:pt idx="8">
                  <c:v>183.8099999999904</c:v>
                </c:pt>
                <c:pt idx="9">
                  <c:v>209.54999999995198</c:v>
                </c:pt>
                <c:pt idx="10">
                  <c:v>194.70000000004802</c:v>
                </c:pt>
                <c:pt idx="11">
                  <c:v>163.35000000002401</c:v>
                </c:pt>
                <c:pt idx="12">
                  <c:v>168.95999999996639</c:v>
                </c:pt>
                <c:pt idx="13">
                  <c:v>162.6900000000096</c:v>
                </c:pt>
                <c:pt idx="14">
                  <c:v>167.3099999999904</c:v>
                </c:pt>
                <c:pt idx="15">
                  <c:v>201.63000000001921</c:v>
                </c:pt>
                <c:pt idx="16">
                  <c:v>200.3099999999904</c:v>
                </c:pt>
                <c:pt idx="17">
                  <c:v>184.13999999993757</c:v>
                </c:pt>
                <c:pt idx="18">
                  <c:v>165</c:v>
                </c:pt>
                <c:pt idx="19">
                  <c:v>167.3099999999904</c:v>
                </c:pt>
                <c:pt idx="20">
                  <c:v>163.68000000009124</c:v>
                </c:pt>
                <c:pt idx="21">
                  <c:v>167.3099999999904</c:v>
                </c:pt>
                <c:pt idx="22">
                  <c:v>167.3099999999904</c:v>
                </c:pt>
                <c:pt idx="23">
                  <c:v>168.29999999995198</c:v>
                </c:pt>
                <c:pt idx="24">
                  <c:v>178.20000000004802</c:v>
                </c:pt>
                <c:pt idx="25">
                  <c:v>178.19999999992797</c:v>
                </c:pt>
                <c:pt idx="26">
                  <c:v>165</c:v>
                </c:pt>
                <c:pt idx="27">
                  <c:v>164.67000000005282</c:v>
                </c:pt>
                <c:pt idx="28">
                  <c:v>163.67999999997119</c:v>
                </c:pt>
                <c:pt idx="29">
                  <c:v>163.67999999997119</c:v>
                </c:pt>
                <c:pt idx="30">
                  <c:v>148.83000000006723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1583.9006700000009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9861.5323799999969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3142.0300000000007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9624.393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5491.5299999999952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5491.5299999999952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187.20497596298313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December/1/2020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1583.9006700000009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December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December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WTP%20Data/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4"/>
    </sheetNames>
    <sheetDataSet>
      <sheetData sheetId="0">
        <row r="5">
          <cell r="F5">
            <v>0</v>
          </cell>
          <cell r="I5">
            <v>45</v>
          </cell>
        </row>
        <row r="29">
          <cell r="J29">
            <v>13428900</v>
          </cell>
        </row>
        <row r="30">
          <cell r="J30">
            <v>5137.87</v>
          </cell>
        </row>
        <row r="31">
          <cell r="J31">
            <v>1494.9580000000001</v>
          </cell>
        </row>
        <row r="32">
          <cell r="J32">
            <v>18035688</v>
          </cell>
        </row>
        <row r="33">
          <cell r="B33">
            <v>264</v>
          </cell>
          <cell r="F33">
            <v>384.75000000000006</v>
          </cell>
          <cell r="J33">
            <v>42.063699999999997</v>
          </cell>
        </row>
        <row r="34">
          <cell r="C34">
            <v>37.798374978391692</v>
          </cell>
          <cell r="F34">
            <v>8.5273740342294104</v>
          </cell>
          <cell r="J34">
            <v>18994.45</v>
          </cell>
        </row>
        <row r="35">
          <cell r="J35">
            <v>57103</v>
          </cell>
        </row>
        <row r="37">
          <cell r="J37">
            <v>7921600</v>
          </cell>
        </row>
        <row r="42">
          <cell r="B42">
            <v>340</v>
          </cell>
          <cell r="E42">
            <v>46</v>
          </cell>
          <cell r="H42">
            <v>27</v>
          </cell>
        </row>
        <row r="43">
          <cell r="C43">
            <v>7.5355611998388534</v>
          </cell>
          <cell r="F43">
            <v>1.0195171035076096</v>
          </cell>
          <cell r="H43">
            <v>0.59841221292837943</v>
          </cell>
        </row>
      </sheetData>
      <sheetData sheetId="1">
        <row r="5">
          <cell r="F5">
            <v>0</v>
          </cell>
          <cell r="I5">
            <v>40</v>
          </cell>
        </row>
        <row r="29">
          <cell r="J29">
            <v>13575400</v>
          </cell>
        </row>
        <row r="30">
          <cell r="J30">
            <v>5137.84</v>
          </cell>
        </row>
        <row r="31">
          <cell r="J31">
            <v>1500.03</v>
          </cell>
        </row>
        <row r="32">
          <cell r="J32">
            <v>18291189</v>
          </cell>
        </row>
        <row r="33">
          <cell r="B33">
            <v>254</v>
          </cell>
          <cell r="F33">
            <v>367.65000000000003</v>
          </cell>
          <cell r="J33">
            <v>42.136899999999997</v>
          </cell>
        </row>
        <row r="34">
          <cell r="C34">
            <v>39.666009128188307</v>
          </cell>
          <cell r="F34">
            <v>8.8876479461607669</v>
          </cell>
          <cell r="J34">
            <v>18999.41</v>
          </cell>
        </row>
        <row r="35">
          <cell r="J35">
            <v>57201</v>
          </cell>
        </row>
        <row r="37">
          <cell r="J37">
            <v>7960970</v>
          </cell>
        </row>
        <row r="42">
          <cell r="B42">
            <v>220</v>
          </cell>
          <cell r="E42">
            <v>43</v>
          </cell>
          <cell r="H42">
            <v>0</v>
          </cell>
        </row>
        <row r="43">
          <cell r="C43">
            <v>5.3183259843747273</v>
          </cell>
          <cell r="F43">
            <v>1.0394909878550604</v>
          </cell>
          <cell r="H43">
            <v>0</v>
          </cell>
        </row>
      </sheetData>
      <sheetData sheetId="2">
        <row r="5">
          <cell r="F5">
            <v>0</v>
          </cell>
          <cell r="I5">
            <v>30</v>
          </cell>
        </row>
        <row r="29">
          <cell r="J29">
            <v>13723879</v>
          </cell>
        </row>
        <row r="30">
          <cell r="J30">
            <v>5137.8900000000003</v>
          </cell>
        </row>
        <row r="31">
          <cell r="J31">
            <v>1505.5039999999999</v>
          </cell>
        </row>
        <row r="32">
          <cell r="J32">
            <v>18291189</v>
          </cell>
        </row>
        <row r="33">
          <cell r="B33">
            <v>244</v>
          </cell>
          <cell r="F33">
            <v>453.15000000000003</v>
          </cell>
          <cell r="J33">
            <v>42.137</v>
          </cell>
        </row>
        <row r="34">
          <cell r="C34">
            <v>35.999543222564803</v>
          </cell>
          <cell r="F34">
            <v>10.349434737923948</v>
          </cell>
          <cell r="J34">
            <v>19004.66</v>
          </cell>
        </row>
        <row r="35">
          <cell r="J35">
            <v>57201</v>
          </cell>
        </row>
        <row r="37">
          <cell r="J37">
            <v>8000810</v>
          </cell>
        </row>
        <row r="42">
          <cell r="B42">
            <v>340</v>
          </cell>
          <cell r="E42">
            <v>43</v>
          </cell>
          <cell r="H42">
            <v>33</v>
          </cell>
        </row>
        <row r="43">
          <cell r="C43">
            <v>7.7652163983099243</v>
          </cell>
          <cell r="F43">
            <v>0.98207148566860791</v>
          </cell>
          <cell r="H43">
            <v>0.75368276807125734</v>
          </cell>
        </row>
      </sheetData>
      <sheetData sheetId="3">
        <row r="5">
          <cell r="F5">
            <v>0</v>
          </cell>
          <cell r="I5">
            <v>37</v>
          </cell>
        </row>
        <row r="29">
          <cell r="J29">
            <v>13872282</v>
          </cell>
        </row>
        <row r="30">
          <cell r="J30">
            <v>5137.93</v>
          </cell>
        </row>
        <row r="31">
          <cell r="J31">
            <v>1512.125</v>
          </cell>
        </row>
        <row r="32">
          <cell r="J32">
            <v>18495758</v>
          </cell>
        </row>
        <row r="33">
          <cell r="B33">
            <v>335</v>
          </cell>
          <cell r="F33">
            <v>538.65000000000009</v>
          </cell>
          <cell r="J33">
            <v>42.169899999999998</v>
          </cell>
        </row>
        <row r="34">
          <cell r="C34">
            <v>38.442135180744295</v>
          </cell>
          <cell r="F34">
            <v>9.5683453237410081</v>
          </cell>
          <cell r="J34">
            <v>19011.41</v>
          </cell>
        </row>
        <row r="35">
          <cell r="J35">
            <v>57364</v>
          </cell>
        </row>
        <row r="37">
          <cell r="J37">
            <v>8040730</v>
          </cell>
        </row>
        <row r="42">
          <cell r="B42">
            <v>140</v>
          </cell>
          <cell r="E42">
            <v>57</v>
          </cell>
          <cell r="H42">
            <v>15</v>
          </cell>
        </row>
        <row r="43">
          <cell r="C43">
            <v>2.4868993693933739</v>
          </cell>
          <cell r="F43">
            <v>1.0125233146815882</v>
          </cell>
          <cell r="H43">
            <v>0.2664535038635758</v>
          </cell>
        </row>
      </sheetData>
      <sheetData sheetId="4">
        <row r="5">
          <cell r="F5">
            <v>0</v>
          </cell>
          <cell r="I5">
            <v>51</v>
          </cell>
        </row>
        <row r="29">
          <cell r="J29">
            <v>14017600</v>
          </cell>
        </row>
        <row r="30">
          <cell r="J30">
            <v>5137.97</v>
          </cell>
        </row>
        <row r="31">
          <cell r="J31">
            <v>1517.7670000000001</v>
          </cell>
        </row>
        <row r="32">
          <cell r="J32">
            <v>18780488</v>
          </cell>
        </row>
        <row r="33">
          <cell r="B33">
            <v>282</v>
          </cell>
          <cell r="F33">
            <v>624.15000000000009</v>
          </cell>
          <cell r="J33">
            <v>42.169899999999998</v>
          </cell>
        </row>
        <row r="34">
          <cell r="C34">
            <v>38.524101353824712</v>
          </cell>
          <cell r="F34">
            <v>13.198964637809157</v>
          </cell>
          <cell r="J34">
            <v>19017.080000000002</v>
          </cell>
        </row>
        <row r="35">
          <cell r="J35">
            <v>57578</v>
          </cell>
        </row>
        <row r="37">
          <cell r="J37">
            <v>8080480</v>
          </cell>
        </row>
        <row r="42">
          <cell r="B42">
            <v>500</v>
          </cell>
          <cell r="E42">
            <v>48</v>
          </cell>
          <cell r="H42">
            <v>10</v>
          </cell>
        </row>
        <row r="43">
          <cell r="C43">
            <v>10.57355174061456</v>
          </cell>
          <cell r="F43">
            <v>1.0150609670989976</v>
          </cell>
          <cell r="H43">
            <v>0.21147103481229121</v>
          </cell>
        </row>
      </sheetData>
      <sheetData sheetId="5">
        <row r="5">
          <cell r="F5">
            <v>0</v>
          </cell>
          <cell r="I5">
            <v>44</v>
          </cell>
        </row>
        <row r="29">
          <cell r="J29">
            <v>14168535</v>
          </cell>
        </row>
        <row r="30">
          <cell r="J30">
            <v>5138.01</v>
          </cell>
        </row>
        <row r="31">
          <cell r="J31">
            <v>1523.3330000000001</v>
          </cell>
        </row>
        <row r="32">
          <cell r="J32">
            <v>18841228</v>
          </cell>
        </row>
        <row r="33">
          <cell r="B33">
            <v>246</v>
          </cell>
          <cell r="F33">
            <v>427.50000000000006</v>
          </cell>
          <cell r="J33">
            <v>42.17</v>
          </cell>
        </row>
        <row r="34">
          <cell r="C34">
            <v>37.882060157052123</v>
          </cell>
          <cell r="F34">
            <v>10.190654633353333</v>
          </cell>
          <cell r="J34">
            <v>19022.11</v>
          </cell>
        </row>
        <row r="35">
          <cell r="J35">
            <v>57578</v>
          </cell>
        </row>
        <row r="37">
          <cell r="J37">
            <v>8120360</v>
          </cell>
        </row>
        <row r="42">
          <cell r="B42">
            <v>280</v>
          </cell>
          <cell r="E42">
            <v>43</v>
          </cell>
          <cell r="H42">
            <v>20</v>
          </cell>
        </row>
        <row r="43">
          <cell r="C43">
            <v>6.6745808124887311</v>
          </cell>
          <cell r="F43">
            <v>1.025024910489341</v>
          </cell>
          <cell r="H43">
            <v>0.47675577232062377</v>
          </cell>
        </row>
      </sheetData>
      <sheetData sheetId="6">
        <row r="5">
          <cell r="F5">
            <v>0</v>
          </cell>
          <cell r="I5">
            <v>43</v>
          </cell>
        </row>
        <row r="29">
          <cell r="J29">
            <v>14316600</v>
          </cell>
        </row>
        <row r="30">
          <cell r="J30">
            <v>5138.05</v>
          </cell>
        </row>
        <row r="31">
          <cell r="J31">
            <v>1529.3119999999999</v>
          </cell>
        </row>
        <row r="32">
          <cell r="J32">
            <v>18888480</v>
          </cell>
        </row>
        <row r="33">
          <cell r="B33">
            <v>282</v>
          </cell>
          <cell r="F33">
            <v>470.25000000000006</v>
          </cell>
          <cell r="J33">
            <v>42.189500000000002</v>
          </cell>
        </row>
        <row r="34">
          <cell r="C34">
            <v>37.53121214368899</v>
          </cell>
          <cell r="F34">
            <v>9.6881257880298559</v>
          </cell>
          <cell r="J34">
            <v>19027.93</v>
          </cell>
        </row>
        <row r="35">
          <cell r="J35">
            <v>57710</v>
          </cell>
        </row>
        <row r="37">
          <cell r="J37">
            <v>8160410</v>
          </cell>
        </row>
        <row r="42">
          <cell r="B42">
            <v>360</v>
          </cell>
          <cell r="E42">
            <v>54</v>
          </cell>
          <cell r="H42">
            <v>5</v>
          </cell>
        </row>
        <row r="43">
          <cell r="C43">
            <v>7.4167470147596974</v>
          </cell>
          <cell r="F43">
            <v>1.1125120522139547</v>
          </cell>
          <cell r="H43">
            <v>0.1030103752049958</v>
          </cell>
        </row>
      </sheetData>
      <sheetData sheetId="7">
        <row r="5">
          <cell r="F5">
            <v>0</v>
          </cell>
          <cell r="I5">
            <v>44</v>
          </cell>
        </row>
        <row r="29">
          <cell r="J29">
            <v>14461250</v>
          </cell>
        </row>
        <row r="30">
          <cell r="J30">
            <v>5138.1000000000004</v>
          </cell>
        </row>
        <row r="31">
          <cell r="J31">
            <v>1535.7909999999999</v>
          </cell>
        </row>
        <row r="32">
          <cell r="J32">
            <v>19033146</v>
          </cell>
        </row>
        <row r="33">
          <cell r="B33">
            <v>322</v>
          </cell>
          <cell r="F33">
            <v>470.25000000000006</v>
          </cell>
          <cell r="J33">
            <v>42.189599999999999</v>
          </cell>
        </row>
        <row r="34">
          <cell r="C34">
            <v>39.09323951496485</v>
          </cell>
          <cell r="F34">
            <v>8.8377573803012446</v>
          </cell>
          <cell r="J34">
            <v>19034.310000000001</v>
          </cell>
        </row>
        <row r="35">
          <cell r="J35">
            <v>57710</v>
          </cell>
        </row>
        <row r="37">
          <cell r="J37">
            <v>8200040</v>
          </cell>
        </row>
        <row r="42">
          <cell r="B42">
            <v>360</v>
          </cell>
          <cell r="E42">
            <v>59</v>
          </cell>
          <cell r="H42">
            <v>25</v>
          </cell>
        </row>
        <row r="43">
          <cell r="C43">
            <v>6.7657472767856408</v>
          </cell>
          <cell r="F43">
            <v>1.1088308036954246</v>
          </cell>
          <cell r="H43">
            <v>0.46984356088789175</v>
          </cell>
        </row>
      </sheetData>
      <sheetData sheetId="8">
        <row r="5">
          <cell r="F5">
            <v>0</v>
          </cell>
          <cell r="I5">
            <v>51</v>
          </cell>
        </row>
        <row r="29">
          <cell r="J29">
            <v>14608426</v>
          </cell>
        </row>
        <row r="30">
          <cell r="J30">
            <v>5138.1400000000003</v>
          </cell>
        </row>
        <row r="31">
          <cell r="J31">
            <v>1541.7260000000001</v>
          </cell>
        </row>
        <row r="32">
          <cell r="J32">
            <v>19182494</v>
          </cell>
        </row>
        <row r="33">
          <cell r="B33">
            <v>274</v>
          </cell>
          <cell r="F33">
            <v>427.50000000000006</v>
          </cell>
          <cell r="J33">
            <v>42.262599999999999</v>
          </cell>
        </row>
        <row r="34">
          <cell r="C34">
            <v>38.103233750524019</v>
          </cell>
          <cell r="F34">
            <v>9.2026917065992961</v>
          </cell>
          <cell r="J34">
            <v>19039.88</v>
          </cell>
        </row>
        <row r="35">
          <cell r="J35">
            <v>57837</v>
          </cell>
        </row>
        <row r="37">
          <cell r="J37">
            <v>8239790</v>
          </cell>
        </row>
        <row r="42">
          <cell r="B42">
            <v>300</v>
          </cell>
          <cell r="E42">
            <v>46</v>
          </cell>
          <cell r="H42">
            <v>30</v>
          </cell>
        </row>
        <row r="43">
          <cell r="C43">
            <v>6.4580292677889801</v>
          </cell>
          <cell r="F43">
            <v>0.9902311543943102</v>
          </cell>
          <cell r="H43">
            <v>0.64580292677889783</v>
          </cell>
        </row>
      </sheetData>
      <sheetData sheetId="9">
        <row r="5">
          <cell r="F5">
            <v>0</v>
          </cell>
          <cell r="I5">
            <v>61</v>
          </cell>
        </row>
        <row r="29">
          <cell r="J29">
            <v>14753311</v>
          </cell>
        </row>
        <row r="30">
          <cell r="J30">
            <v>5138.17</v>
          </cell>
        </row>
        <row r="31">
          <cell r="J31">
            <v>1548.0139999999999</v>
          </cell>
        </row>
        <row r="32">
          <cell r="J32">
            <v>19182494</v>
          </cell>
        </row>
        <row r="33">
          <cell r="B33">
            <v>315</v>
          </cell>
          <cell r="F33">
            <v>513</v>
          </cell>
          <cell r="J33">
            <v>42.301900000000003</v>
          </cell>
        </row>
        <row r="34">
          <cell r="C34">
            <v>38.424063898496314</v>
          </cell>
          <cell r="F34">
            <v>9.6867387979402473</v>
          </cell>
          <cell r="J34">
            <v>19046.23</v>
          </cell>
        </row>
        <row r="35">
          <cell r="J35">
            <v>57837</v>
          </cell>
        </row>
        <row r="37">
          <cell r="J37">
            <v>8279520</v>
          </cell>
        </row>
        <row r="42">
          <cell r="B42">
            <v>480</v>
          </cell>
          <cell r="E42">
            <v>53</v>
          </cell>
          <cell r="H42">
            <v>35</v>
          </cell>
        </row>
        <row r="43">
          <cell r="C43">
            <v>9.0636152495347346</v>
          </cell>
          <cell r="F43">
            <v>1.0007741838027937</v>
          </cell>
          <cell r="H43">
            <v>0.66088861194524096</v>
          </cell>
        </row>
      </sheetData>
      <sheetData sheetId="10">
        <row r="5">
          <cell r="F5">
            <v>1</v>
          </cell>
          <cell r="I5">
            <v>39</v>
          </cell>
        </row>
        <row r="29">
          <cell r="J29">
            <v>14900793</v>
          </cell>
        </row>
        <row r="30">
          <cell r="J30">
            <v>5138.21</v>
          </cell>
        </row>
        <row r="31">
          <cell r="J31">
            <v>1553.74</v>
          </cell>
        </row>
        <row r="32">
          <cell r="J32">
            <v>19422986</v>
          </cell>
        </row>
        <row r="33">
          <cell r="B33">
            <v>293</v>
          </cell>
          <cell r="F33">
            <v>410.40000000000003</v>
          </cell>
          <cell r="J33">
            <v>42.302</v>
          </cell>
        </row>
        <row r="34">
          <cell r="C34">
            <v>38.466447181228574</v>
          </cell>
          <cell r="F34">
            <v>8.3404462870361105</v>
          </cell>
          <cell r="J34">
            <v>19052.13</v>
          </cell>
        </row>
        <row r="35">
          <cell r="J35">
            <v>57944</v>
          </cell>
        </row>
        <row r="37">
          <cell r="J37">
            <v>8319380</v>
          </cell>
        </row>
        <row r="42">
          <cell r="B42">
            <v>160</v>
          </cell>
          <cell r="E42">
            <v>46</v>
          </cell>
          <cell r="H42">
            <v>28</v>
          </cell>
        </row>
        <row r="43">
          <cell r="C43">
            <v>3.2516359793513097</v>
          </cell>
          <cell r="F43">
            <v>0.9348453440635015</v>
          </cell>
          <cell r="H43">
            <v>0.56903629638647912</v>
          </cell>
        </row>
      </sheetData>
      <sheetData sheetId="11">
        <row r="5">
          <cell r="F5">
            <v>0</v>
          </cell>
          <cell r="I5">
            <v>44</v>
          </cell>
        </row>
        <row r="29">
          <cell r="J29">
            <v>15044445</v>
          </cell>
        </row>
        <row r="30">
          <cell r="J30">
            <v>5138.25</v>
          </cell>
        </row>
        <row r="31">
          <cell r="J31">
            <v>1558.9559999999999</v>
          </cell>
        </row>
        <row r="32">
          <cell r="J32">
            <v>19568400</v>
          </cell>
        </row>
        <row r="33">
          <cell r="B33">
            <v>242</v>
          </cell>
          <cell r="F33">
            <v>384.75000000000006</v>
          </cell>
          <cell r="J33">
            <v>42.309800000000003</v>
          </cell>
        </row>
        <row r="34">
          <cell r="C34">
            <v>37.868371969085828</v>
          </cell>
          <cell r="F34">
            <v>9.319816873772341</v>
          </cell>
          <cell r="J34">
            <v>19057.080000000002</v>
          </cell>
        </row>
        <row r="35">
          <cell r="J35">
            <v>58037</v>
          </cell>
        </row>
        <row r="37">
          <cell r="J37">
            <v>8358500</v>
          </cell>
        </row>
        <row r="42">
          <cell r="B42">
            <v>380</v>
          </cell>
          <cell r="E42">
            <v>42</v>
          </cell>
          <cell r="H42">
            <v>21</v>
          </cell>
        </row>
        <row r="43">
          <cell r="C43">
            <v>9.2047574061949025</v>
          </cell>
          <cell r="F43">
            <v>1.0173679238425943</v>
          </cell>
          <cell r="H43">
            <v>0.50868396192129717</v>
          </cell>
        </row>
      </sheetData>
      <sheetData sheetId="12">
        <row r="5">
          <cell r="F5">
            <v>1</v>
          </cell>
          <cell r="I5">
            <v>37</v>
          </cell>
        </row>
        <row r="29">
          <cell r="J29">
            <v>15198744</v>
          </cell>
        </row>
        <row r="30">
          <cell r="J30">
            <v>5138.28</v>
          </cell>
        </row>
        <row r="31">
          <cell r="J31">
            <v>1564.1120000000001</v>
          </cell>
        </row>
        <row r="32">
          <cell r="J32">
            <v>19671010</v>
          </cell>
        </row>
        <row r="33">
          <cell r="B33">
            <v>200</v>
          </cell>
          <cell r="F33">
            <v>384.75000000000006</v>
          </cell>
          <cell r="J33">
            <v>42.326000000000001</v>
          </cell>
        </row>
        <row r="34">
          <cell r="C34">
            <v>30.257044364514414</v>
          </cell>
          <cell r="F34">
            <v>9.0103698291384848</v>
          </cell>
          <cell r="J34">
            <v>19062.2</v>
          </cell>
        </row>
        <row r="35">
          <cell r="J35">
            <v>58171</v>
          </cell>
        </row>
        <row r="37">
          <cell r="J37">
            <v>8399250</v>
          </cell>
        </row>
        <row r="42">
          <cell r="B42">
            <v>270</v>
          </cell>
          <cell r="E42">
            <v>43</v>
          </cell>
          <cell r="H42">
            <v>26</v>
          </cell>
        </row>
        <row r="43">
          <cell r="C43">
            <v>6.3230665467638483</v>
          </cell>
          <cell r="F43">
            <v>1.0070068944846129</v>
          </cell>
          <cell r="H43">
            <v>0.6088878896883706</v>
          </cell>
        </row>
      </sheetData>
      <sheetData sheetId="13">
        <row r="5">
          <cell r="F5">
            <v>0</v>
          </cell>
          <cell r="I5">
            <v>38</v>
          </cell>
        </row>
        <row r="29">
          <cell r="J29">
            <v>15342699</v>
          </cell>
        </row>
        <row r="30">
          <cell r="J30">
            <v>5138.32</v>
          </cell>
        </row>
        <row r="31">
          <cell r="J31">
            <v>1569.55</v>
          </cell>
        </row>
        <row r="32">
          <cell r="J32">
            <v>19812564</v>
          </cell>
        </row>
        <row r="33">
          <cell r="B33">
            <v>239</v>
          </cell>
          <cell r="F33">
            <v>324.90000000000003</v>
          </cell>
          <cell r="J33">
            <v>42.326000000000001</v>
          </cell>
        </row>
        <row r="34">
          <cell r="C34">
            <v>37.550649135861505</v>
          </cell>
          <cell r="F34">
            <v>7.9019948341524957</v>
          </cell>
          <cell r="J34">
            <v>19067.13</v>
          </cell>
        </row>
        <row r="35">
          <cell r="J35">
            <v>58171</v>
          </cell>
        </row>
        <row r="37">
          <cell r="J37">
            <v>8437970</v>
          </cell>
        </row>
        <row r="42">
          <cell r="B42">
            <v>280</v>
          </cell>
          <cell r="E42">
            <v>46</v>
          </cell>
          <cell r="H42">
            <v>22</v>
          </cell>
        </row>
        <row r="43">
          <cell r="C43">
            <v>6.8099678472228327</v>
          </cell>
          <cell r="F43">
            <v>1.1187804320437513</v>
          </cell>
          <cell r="H43">
            <v>0.53506890228179405</v>
          </cell>
        </row>
      </sheetData>
      <sheetData sheetId="14">
        <row r="5">
          <cell r="F5">
            <v>0</v>
          </cell>
          <cell r="I5">
            <v>40</v>
          </cell>
        </row>
        <row r="29">
          <cell r="J29">
            <v>15505420</v>
          </cell>
        </row>
        <row r="30">
          <cell r="J30">
            <v>5138.3500000000004</v>
          </cell>
        </row>
        <row r="31">
          <cell r="J31">
            <v>1574.7950000000001</v>
          </cell>
        </row>
        <row r="32">
          <cell r="J32">
            <v>19957794</v>
          </cell>
        </row>
        <row r="33">
          <cell r="B33">
            <v>227</v>
          </cell>
          <cell r="F33">
            <v>384.75000000000006</v>
          </cell>
          <cell r="J33">
            <v>42.326099999999997</v>
          </cell>
        </row>
        <row r="34">
          <cell r="C34">
            <v>34.680421343400646</v>
          </cell>
          <cell r="F34">
            <v>9.0992294921464527</v>
          </cell>
          <cell r="J34">
            <v>19072.2</v>
          </cell>
        </row>
        <row r="35">
          <cell r="J35">
            <v>58317</v>
          </cell>
        </row>
        <row r="37">
          <cell r="J37">
            <v>8476730</v>
          </cell>
        </row>
        <row r="42">
          <cell r="B42">
            <v>280</v>
          </cell>
          <cell r="E42">
            <v>48</v>
          </cell>
          <cell r="H42">
            <v>18</v>
          </cell>
        </row>
        <row r="43">
          <cell r="C43">
            <v>6.621921397793388</v>
          </cell>
          <cell r="F43">
            <v>1.1351865253360094</v>
          </cell>
          <cell r="H43">
            <v>0.42569494700100352</v>
          </cell>
        </row>
      </sheetData>
      <sheetData sheetId="15">
        <row r="5">
          <cell r="F5">
            <v>0</v>
          </cell>
        </row>
        <row r="29">
          <cell r="J29">
            <v>15654429</v>
          </cell>
        </row>
        <row r="30">
          <cell r="J30">
            <v>5138.3999999999996</v>
          </cell>
        </row>
        <row r="31">
          <cell r="J31">
            <v>1580.886</v>
          </cell>
        </row>
        <row r="32">
          <cell r="J32">
            <v>20276965.199999999</v>
          </cell>
        </row>
        <row r="33">
          <cell r="B33">
            <v>302</v>
          </cell>
          <cell r="F33">
            <v>513</v>
          </cell>
          <cell r="J33">
            <v>42.392600000000002</v>
          </cell>
        </row>
        <row r="34">
          <cell r="C34">
            <v>38.285312829928806</v>
          </cell>
          <cell r="F34">
            <v>10.067232629607302</v>
          </cell>
          <cell r="J34">
            <v>19078.310000000001</v>
          </cell>
        </row>
        <row r="35">
          <cell r="J35">
            <v>58466</v>
          </cell>
        </row>
        <row r="37">
          <cell r="J37">
            <v>8516730</v>
          </cell>
        </row>
        <row r="42">
          <cell r="B42">
            <v>280</v>
          </cell>
          <cell r="E42">
            <v>49</v>
          </cell>
          <cell r="H42">
            <v>15</v>
          </cell>
        </row>
        <row r="43">
          <cell r="C43">
            <v>5.4947858407213337</v>
          </cell>
          <cell r="F43">
            <v>0.96158752212623355</v>
          </cell>
          <cell r="H43">
            <v>0.29436352718150005</v>
          </cell>
        </row>
      </sheetData>
      <sheetData sheetId="16">
        <row r="5">
          <cell r="F5">
            <v>0</v>
          </cell>
          <cell r="I5">
            <v>39</v>
          </cell>
        </row>
        <row r="29">
          <cell r="J29">
            <v>15801672</v>
          </cell>
        </row>
        <row r="30">
          <cell r="J30">
            <v>5138.43</v>
          </cell>
        </row>
        <row r="31">
          <cell r="J31">
            <v>1586.9259999999999</v>
          </cell>
        </row>
        <row r="32">
          <cell r="J32">
            <v>20447768.5</v>
          </cell>
        </row>
        <row r="33">
          <cell r="B33">
            <v>298</v>
          </cell>
          <cell r="F33">
            <v>495.90000000000003</v>
          </cell>
          <cell r="J33">
            <v>42.392600000000002</v>
          </cell>
        </row>
        <row r="34">
          <cell r="C34">
            <v>38.027172989781334</v>
          </cell>
          <cell r="F34">
            <v>9.7957877520064436</v>
          </cell>
          <cell r="J34">
            <v>19084.38</v>
          </cell>
        </row>
        <row r="35">
          <cell r="J35">
            <v>58589</v>
          </cell>
        </row>
        <row r="37">
          <cell r="J37">
            <v>8556950</v>
          </cell>
        </row>
        <row r="42">
          <cell r="B42">
            <v>260</v>
          </cell>
          <cell r="E42">
            <v>50</v>
          </cell>
          <cell r="H42">
            <v>39</v>
          </cell>
        </row>
        <row r="43">
          <cell r="C43">
            <v>5.1359242095617574</v>
          </cell>
          <cell r="F43">
            <v>0.98767773260803016</v>
          </cell>
          <cell r="H43">
            <v>0.77038863143426362</v>
          </cell>
        </row>
      </sheetData>
      <sheetData sheetId="17">
        <row r="5">
          <cell r="F5">
            <v>0</v>
          </cell>
          <cell r="I5">
            <v>55</v>
          </cell>
        </row>
        <row r="29">
          <cell r="J29">
            <v>15951482</v>
          </cell>
        </row>
        <row r="30">
          <cell r="J30">
            <v>5138.47</v>
          </cell>
        </row>
        <row r="31">
          <cell r="J31">
            <v>1592.4639999999999</v>
          </cell>
        </row>
        <row r="32">
          <cell r="J32">
            <v>20558871</v>
          </cell>
        </row>
        <row r="33">
          <cell r="B33">
            <v>281</v>
          </cell>
          <cell r="F33">
            <v>470.25000000000006</v>
          </cell>
          <cell r="J33">
            <v>42.418500000000002</v>
          </cell>
        </row>
        <row r="34">
          <cell r="C34">
            <v>39.006644147061174</v>
          </cell>
          <cell r="F34">
            <v>10.104819370313631</v>
          </cell>
          <cell r="J34">
            <v>19089.96</v>
          </cell>
        </row>
        <row r="35">
          <cell r="J35">
            <v>58697</v>
          </cell>
        </row>
        <row r="37">
          <cell r="J37">
            <v>8596400</v>
          </cell>
        </row>
        <row r="42">
          <cell r="B42">
            <v>200</v>
          </cell>
          <cell r="E42">
            <v>49</v>
          </cell>
          <cell r="H42">
            <v>28</v>
          </cell>
        </row>
        <row r="43">
          <cell r="C43">
            <v>4.2976371590913898</v>
          </cell>
          <cell r="F43">
            <v>1.0529211039773905</v>
          </cell>
          <cell r="H43">
            <v>0.60166920227279452</v>
          </cell>
        </row>
      </sheetData>
      <sheetData sheetId="18">
        <row r="5">
          <cell r="F5">
            <v>0</v>
          </cell>
          <cell r="I5">
            <v>39</v>
          </cell>
        </row>
        <row r="29">
          <cell r="J29">
            <v>16095145</v>
          </cell>
        </row>
        <row r="30">
          <cell r="J30">
            <v>5138.51</v>
          </cell>
        </row>
        <row r="31">
          <cell r="J31">
            <v>1597.9770000000001</v>
          </cell>
        </row>
        <row r="32">
          <cell r="J32">
            <v>20599750.100000001</v>
          </cell>
        </row>
        <row r="33">
          <cell r="B33">
            <v>244</v>
          </cell>
          <cell r="F33">
            <v>410.40000000000003</v>
          </cell>
          <cell r="J33">
            <v>42.451999999999998</v>
          </cell>
        </row>
        <row r="34">
          <cell r="C34">
            <v>37.799520383693043</v>
          </cell>
          <cell r="F34">
            <v>9.841726618705037</v>
          </cell>
          <cell r="J34">
            <v>19094.96</v>
          </cell>
        </row>
        <row r="35">
          <cell r="J35">
            <v>58697</v>
          </cell>
        </row>
        <row r="37">
          <cell r="J37">
            <v>8636050</v>
          </cell>
        </row>
        <row r="42">
          <cell r="B42">
            <v>280</v>
          </cell>
          <cell r="E42">
            <v>42</v>
          </cell>
          <cell r="H42">
            <v>16</v>
          </cell>
        </row>
        <row r="43">
          <cell r="C43">
            <v>6.7146282973621094</v>
          </cell>
          <cell r="F43">
            <v>1.0071942446043165</v>
          </cell>
          <cell r="H43">
            <v>0.38369304556354916</v>
          </cell>
        </row>
      </sheetData>
      <sheetData sheetId="19">
        <row r="5">
          <cell r="F5">
            <v>0</v>
          </cell>
          <cell r="I5">
            <v>38</v>
          </cell>
        </row>
        <row r="29">
          <cell r="J29">
            <v>16244975</v>
          </cell>
        </row>
        <row r="30">
          <cell r="J30">
            <v>5138.55</v>
          </cell>
        </row>
        <row r="31">
          <cell r="J31">
            <v>1603.31</v>
          </cell>
        </row>
        <row r="32">
          <cell r="J32">
            <v>20677815.699999999</v>
          </cell>
        </row>
        <row r="33">
          <cell r="B33">
            <v>245</v>
          </cell>
          <cell r="F33">
            <v>384.75000000000006</v>
          </cell>
          <cell r="J33">
            <v>42.452199999999998</v>
          </cell>
        </row>
        <row r="34">
          <cell r="C34">
            <v>37.430410701027128</v>
          </cell>
          <cell r="F34">
            <v>9.0992294921464527</v>
          </cell>
          <cell r="J34">
            <v>19100.03</v>
          </cell>
        </row>
        <row r="35">
          <cell r="J35">
            <v>58819</v>
          </cell>
        </row>
        <row r="37">
          <cell r="J37">
            <v>8675940</v>
          </cell>
        </row>
        <row r="42">
          <cell r="B42">
            <v>260</v>
          </cell>
          <cell r="E42">
            <v>45</v>
          </cell>
          <cell r="H42">
            <v>20</v>
          </cell>
        </row>
        <row r="43">
          <cell r="C43">
            <v>6.1489270122367179</v>
          </cell>
          <cell r="F43">
            <v>1.064237367502509</v>
          </cell>
          <cell r="H43">
            <v>0.47299438555667062</v>
          </cell>
        </row>
      </sheetData>
      <sheetData sheetId="20">
        <row r="5">
          <cell r="F5">
            <v>0</v>
          </cell>
          <cell r="I5">
            <v>49</v>
          </cell>
        </row>
        <row r="29">
          <cell r="J29">
            <v>16386720</v>
          </cell>
        </row>
        <row r="30">
          <cell r="J30">
            <v>5138.59</v>
          </cell>
        </row>
        <row r="31">
          <cell r="J31">
            <v>1608.204</v>
          </cell>
        </row>
        <row r="32">
          <cell r="J32">
            <v>20772417.199999999</v>
          </cell>
        </row>
        <row r="33">
          <cell r="B33">
            <v>240</v>
          </cell>
          <cell r="F33">
            <v>410.40000000000003</v>
          </cell>
          <cell r="J33">
            <v>42.452300000000001</v>
          </cell>
        </row>
        <row r="34">
          <cell r="C34">
            <v>37.479693664402411</v>
          </cell>
          <cell r="F34">
            <v>9.9210953817535792</v>
          </cell>
          <cell r="J34">
            <v>19104.990000000002</v>
          </cell>
        </row>
        <row r="35">
          <cell r="J35">
            <v>58819</v>
          </cell>
        </row>
        <row r="37">
          <cell r="J37">
            <v>8714950</v>
          </cell>
        </row>
        <row r="42">
          <cell r="B42">
            <v>240</v>
          </cell>
          <cell r="E42">
            <v>45</v>
          </cell>
          <cell r="H42">
            <v>13</v>
          </cell>
        </row>
        <row r="43">
          <cell r="C43">
            <v>5.8018101647681739</v>
          </cell>
          <cell r="F43">
            <v>1.0878394058940328</v>
          </cell>
          <cell r="H43">
            <v>0.31426471725827615</v>
          </cell>
        </row>
      </sheetData>
      <sheetData sheetId="21">
        <row r="5">
          <cell r="F5">
            <v>0</v>
          </cell>
          <cell r="I5">
            <v>61</v>
          </cell>
        </row>
        <row r="29">
          <cell r="J29">
            <v>16534052</v>
          </cell>
        </row>
        <row r="30">
          <cell r="J30">
            <v>5138.63</v>
          </cell>
        </row>
        <row r="31">
          <cell r="J31">
            <v>1613.414</v>
          </cell>
        </row>
        <row r="32">
          <cell r="J32">
            <v>20890415.800000001</v>
          </cell>
        </row>
        <row r="33">
          <cell r="B33">
            <v>247</v>
          </cell>
          <cell r="F33">
            <v>384.75000000000006</v>
          </cell>
          <cell r="J33">
            <v>42.452300000000001</v>
          </cell>
        </row>
        <row r="34">
          <cell r="C34">
            <v>37.735965074096733</v>
          </cell>
          <cell r="F34">
            <v>9.0992294921464527</v>
          </cell>
          <cell r="J34">
            <v>19110.060000000001</v>
          </cell>
        </row>
        <row r="35">
          <cell r="J35">
            <v>58912</v>
          </cell>
        </row>
        <row r="37">
          <cell r="J37">
            <v>8754670</v>
          </cell>
        </row>
        <row r="42">
          <cell r="B42">
            <v>180</v>
          </cell>
          <cell r="E42">
            <v>45</v>
          </cell>
          <cell r="H42">
            <v>33</v>
          </cell>
        </row>
        <row r="43">
          <cell r="C43">
            <v>4.2569494700100359</v>
          </cell>
          <cell r="F43">
            <v>1.064237367502509</v>
          </cell>
          <cell r="H43">
            <v>0.78044073616850651</v>
          </cell>
        </row>
      </sheetData>
      <sheetData sheetId="22">
        <row r="5">
          <cell r="F5">
            <v>0</v>
          </cell>
          <cell r="I5">
            <v>38</v>
          </cell>
        </row>
        <row r="29">
          <cell r="J29">
            <v>16678310</v>
          </cell>
        </row>
        <row r="30">
          <cell r="J30">
            <v>5138.68</v>
          </cell>
        </row>
        <row r="31">
          <cell r="J31">
            <v>1618.777</v>
          </cell>
        </row>
        <row r="32">
          <cell r="J32">
            <v>21062528</v>
          </cell>
        </row>
        <row r="33">
          <cell r="B33">
            <v>242</v>
          </cell>
          <cell r="F33">
            <v>367.65000000000003</v>
          </cell>
          <cell r="J33">
            <v>42.452399999999997</v>
          </cell>
        </row>
        <row r="34">
          <cell r="C34">
            <v>36.972079141422711</v>
          </cell>
          <cell r="F34">
            <v>8.6948192924954988</v>
          </cell>
          <cell r="J34">
            <v>19115.13</v>
          </cell>
        </row>
        <row r="35">
          <cell r="J35">
            <v>59037</v>
          </cell>
        </row>
        <row r="37">
          <cell r="J37">
            <v>8794050</v>
          </cell>
        </row>
        <row r="42">
          <cell r="B42">
            <v>290</v>
          </cell>
          <cell r="E42">
            <v>45</v>
          </cell>
          <cell r="H42">
            <v>17</v>
          </cell>
        </row>
        <row r="43">
          <cell r="C43">
            <v>6.8584185905717234</v>
          </cell>
          <cell r="F43">
            <v>1.064237367502509</v>
          </cell>
          <cell r="H43">
            <v>0.40204522772317003</v>
          </cell>
        </row>
      </sheetData>
      <sheetData sheetId="23">
        <row r="5">
          <cell r="F5">
            <v>0</v>
          </cell>
          <cell r="I5">
            <v>36</v>
          </cell>
        </row>
        <row r="29">
          <cell r="J29">
            <v>16833198</v>
          </cell>
        </row>
        <row r="30">
          <cell r="J30">
            <v>5138.74</v>
          </cell>
        </row>
        <row r="31">
          <cell r="J31">
            <v>1624.1489999999999</v>
          </cell>
        </row>
        <row r="32">
          <cell r="J32">
            <v>21062528</v>
          </cell>
        </row>
        <row r="33">
          <cell r="B33">
            <v>244</v>
          </cell>
          <cell r="F33">
            <v>410.40000000000003</v>
          </cell>
          <cell r="J33">
            <v>42.452399999999997</v>
          </cell>
        </row>
        <row r="34">
          <cell r="C34">
            <v>37.058353317356698</v>
          </cell>
          <cell r="F34">
            <v>9.6487515869684763</v>
          </cell>
          <cell r="J34">
            <v>19120.23</v>
          </cell>
        </row>
        <row r="35">
          <cell r="J35">
            <v>59037</v>
          </cell>
        </row>
        <row r="37">
          <cell r="J37">
            <v>8833680</v>
          </cell>
        </row>
        <row r="42">
          <cell r="B42">
            <v>250</v>
          </cell>
          <cell r="E42">
            <v>45</v>
          </cell>
          <cell r="H42">
            <v>46</v>
          </cell>
        </row>
        <row r="43">
          <cell r="C43">
            <v>5.8776508205217324</v>
          </cell>
          <cell r="F43">
            <v>1.0579771476939117</v>
          </cell>
          <cell r="H43">
            <v>1.0814877509759986</v>
          </cell>
        </row>
      </sheetData>
      <sheetData sheetId="24">
        <row r="5">
          <cell r="F5">
            <v>0</v>
          </cell>
          <cell r="I5">
            <v>46</v>
          </cell>
        </row>
        <row r="29">
          <cell r="J29">
            <v>16978350</v>
          </cell>
        </row>
        <row r="30">
          <cell r="J30">
            <v>5138.79</v>
          </cell>
        </row>
        <row r="31">
          <cell r="J31">
            <v>1629.5630000000001</v>
          </cell>
        </row>
        <row r="32">
          <cell r="J32">
            <v>21153399</v>
          </cell>
        </row>
        <row r="33">
          <cell r="B33">
            <v>262</v>
          </cell>
          <cell r="F33">
            <v>427.50000000000006</v>
          </cell>
          <cell r="J33">
            <v>42.452500000000001</v>
          </cell>
        </row>
        <row r="34">
          <cell r="C34">
            <v>37.581490363254822</v>
          </cell>
          <cell r="F34">
            <v>9.4924060751373318</v>
          </cell>
          <cell r="J34">
            <v>19125.63</v>
          </cell>
        </row>
        <row r="35">
          <cell r="J35">
            <v>59125</v>
          </cell>
        </row>
        <row r="37">
          <cell r="J37">
            <v>8873420</v>
          </cell>
        </row>
        <row r="42">
          <cell r="B42">
            <v>240</v>
          </cell>
          <cell r="E42">
            <v>47</v>
          </cell>
          <cell r="H42">
            <v>1</v>
          </cell>
        </row>
        <row r="43">
          <cell r="C43">
            <v>5.3290700772700799</v>
          </cell>
          <cell r="F43">
            <v>1.043609556798724</v>
          </cell>
          <cell r="H43">
            <v>2.2204458655292001E-2</v>
          </cell>
        </row>
      </sheetData>
      <sheetData sheetId="25">
        <row r="5">
          <cell r="F5">
            <v>0</v>
          </cell>
          <cell r="I5">
            <v>52</v>
          </cell>
        </row>
        <row r="29">
          <cell r="J29">
            <v>17124590</v>
          </cell>
        </row>
        <row r="30">
          <cell r="J30">
            <v>5138.84</v>
          </cell>
        </row>
        <row r="31">
          <cell r="J31">
            <v>1634.655</v>
          </cell>
        </row>
        <row r="32">
          <cell r="J32">
            <v>21257958</v>
          </cell>
        </row>
        <row r="33">
          <cell r="B33">
            <v>267</v>
          </cell>
          <cell r="F33">
            <v>410.40000000000003</v>
          </cell>
          <cell r="J33">
            <v>42.517899999999997</v>
          </cell>
        </row>
        <row r="34">
          <cell r="C34">
            <v>38.298694377846552</v>
          </cell>
          <cell r="F34">
            <v>9.1127098321379769</v>
          </cell>
          <cell r="J34">
            <v>19131.03</v>
          </cell>
        </row>
        <row r="35">
          <cell r="J35">
            <v>59152</v>
          </cell>
        </row>
        <row r="37">
          <cell r="J37">
            <v>8913180</v>
          </cell>
        </row>
        <row r="42">
          <cell r="B42">
            <v>260</v>
          </cell>
          <cell r="E42">
            <v>47</v>
          </cell>
          <cell r="H42">
            <v>36</v>
          </cell>
        </row>
        <row r="43">
          <cell r="C43">
            <v>5.7731592503798099</v>
          </cell>
          <cell r="F43">
            <v>1.0436095567994272</v>
          </cell>
          <cell r="H43">
            <v>0.79936051159105048</v>
          </cell>
        </row>
      </sheetData>
      <sheetData sheetId="26">
        <row r="5">
          <cell r="F5">
            <v>0</v>
          </cell>
          <cell r="I5">
            <v>50</v>
          </cell>
        </row>
        <row r="29">
          <cell r="J29">
            <v>17270700</v>
          </cell>
        </row>
        <row r="30">
          <cell r="J30">
            <v>5138.8900000000003</v>
          </cell>
        </row>
        <row r="31">
          <cell r="J31">
            <v>1640.066</v>
          </cell>
        </row>
        <row r="32">
          <cell r="J32">
            <v>21633529</v>
          </cell>
        </row>
        <row r="33">
          <cell r="B33">
            <v>242</v>
          </cell>
          <cell r="F33">
            <v>384.75000000000006</v>
          </cell>
          <cell r="J33">
            <v>42.536000000000001</v>
          </cell>
        </row>
        <row r="34">
          <cell r="C34">
            <v>37.48968824940048</v>
          </cell>
          <cell r="F34">
            <v>9.2266187050359729</v>
          </cell>
          <cell r="J34">
            <v>19136.03</v>
          </cell>
        </row>
        <row r="35">
          <cell r="J35">
            <v>59451</v>
          </cell>
        </row>
        <row r="37">
          <cell r="J37">
            <v>8952760</v>
          </cell>
        </row>
        <row r="42">
          <cell r="B42">
            <v>220</v>
          </cell>
          <cell r="E42">
            <v>45</v>
          </cell>
          <cell r="H42">
            <v>27</v>
          </cell>
        </row>
        <row r="43">
          <cell r="C43">
            <v>5.275779376498801</v>
          </cell>
          <cell r="F43">
            <v>1.079136690647482</v>
          </cell>
          <cell r="H43">
            <v>0.64748201438848918</v>
          </cell>
        </row>
      </sheetData>
      <sheetData sheetId="27">
        <row r="5">
          <cell r="F5">
            <v>0</v>
          </cell>
          <cell r="I5">
            <v>57</v>
          </cell>
        </row>
        <row r="29">
          <cell r="J29">
            <v>17416563</v>
          </cell>
        </row>
        <row r="30">
          <cell r="J30">
            <v>5138.9399999999996</v>
          </cell>
        </row>
        <row r="31">
          <cell r="J31">
            <v>1645.1659999999999</v>
          </cell>
        </row>
        <row r="32">
          <cell r="J32">
            <v>21745194</v>
          </cell>
        </row>
        <row r="33">
          <cell r="B33">
            <v>243</v>
          </cell>
          <cell r="F33">
            <v>410.40000000000003</v>
          </cell>
          <cell r="J33">
            <v>42.536099999999998</v>
          </cell>
        </row>
        <row r="34">
          <cell r="C34">
            <v>37.720044405345377</v>
          </cell>
          <cell r="F34">
            <v>9.8614495177373556</v>
          </cell>
          <cell r="J34">
            <v>19141.02</v>
          </cell>
        </row>
        <row r="35">
          <cell r="J35">
            <v>59582</v>
          </cell>
        </row>
        <row r="37">
          <cell r="J37">
            <v>8992000</v>
          </cell>
        </row>
        <row r="42">
          <cell r="B42">
            <v>220</v>
          </cell>
          <cell r="E42">
            <v>45</v>
          </cell>
          <cell r="H42">
            <v>17</v>
          </cell>
        </row>
        <row r="43">
          <cell r="C43">
            <v>5.2863520806584257</v>
          </cell>
          <cell r="F43">
            <v>1.081299289225587</v>
          </cell>
          <cell r="H43">
            <v>0.40849084259633289</v>
          </cell>
        </row>
      </sheetData>
      <sheetData sheetId="28">
        <row r="5">
          <cell r="F5">
            <v>0.1</v>
          </cell>
          <cell r="I5">
            <v>63</v>
          </cell>
        </row>
        <row r="29">
          <cell r="J29">
            <v>17564065</v>
          </cell>
        </row>
        <row r="30">
          <cell r="J30">
            <v>5138.99</v>
          </cell>
        </row>
        <row r="31">
          <cell r="J31">
            <v>1650.04</v>
          </cell>
        </row>
        <row r="32">
          <cell r="J32">
            <v>21824356</v>
          </cell>
        </row>
        <row r="33">
          <cell r="B33">
            <v>244</v>
          </cell>
          <cell r="F33">
            <v>384.75000000000006</v>
          </cell>
          <cell r="J33">
            <v>42.579000000000001</v>
          </cell>
        </row>
        <row r="34">
          <cell r="C34">
            <v>38.104355225503731</v>
          </cell>
          <cell r="F34">
            <v>9.3010269204008047</v>
          </cell>
          <cell r="J34">
            <v>19145.98</v>
          </cell>
        </row>
        <row r="35">
          <cell r="J35">
            <v>59582</v>
          </cell>
        </row>
        <row r="37">
          <cell r="J37">
            <v>9031470</v>
          </cell>
        </row>
        <row r="42">
          <cell r="B42">
            <v>220</v>
          </cell>
          <cell r="E42">
            <v>45</v>
          </cell>
          <cell r="H42">
            <v>28</v>
          </cell>
        </row>
        <row r="43">
          <cell r="C43">
            <v>5.3183259843747273</v>
          </cell>
          <cell r="F43">
            <v>1.0878394058948306</v>
          </cell>
          <cell r="H43">
            <v>0.67687785255678345</v>
          </cell>
        </row>
      </sheetData>
      <sheetData sheetId="29">
        <row r="5">
          <cell r="F5">
            <v>2</v>
          </cell>
          <cell r="I5">
            <v>37</v>
          </cell>
        </row>
        <row r="29">
          <cell r="J29">
            <v>17715684</v>
          </cell>
        </row>
        <row r="30">
          <cell r="J30">
            <v>5139.03</v>
          </cell>
        </row>
        <row r="31">
          <cell r="J31">
            <v>1655.1559999999999</v>
          </cell>
        </row>
        <row r="32">
          <cell r="J32">
            <v>21991138</v>
          </cell>
        </row>
        <row r="33">
          <cell r="B33">
            <v>239</v>
          </cell>
          <cell r="F33">
            <v>384.75000000000006</v>
          </cell>
          <cell r="J33">
            <v>42.579900000000002</v>
          </cell>
        </row>
        <row r="34">
          <cell r="C34">
            <v>37.32352827416144</v>
          </cell>
          <cell r="F34">
            <v>9.3010269204008047</v>
          </cell>
          <cell r="J34">
            <v>19150.939999999999</v>
          </cell>
        </row>
        <row r="35">
          <cell r="J35">
            <v>59696</v>
          </cell>
        </row>
        <row r="37">
          <cell r="J37">
            <v>9071320</v>
          </cell>
        </row>
        <row r="42">
          <cell r="B42">
            <v>410</v>
          </cell>
          <cell r="E42">
            <v>45</v>
          </cell>
          <cell r="H42">
            <v>16</v>
          </cell>
        </row>
        <row r="43">
          <cell r="C43">
            <v>9.9114256981529021</v>
          </cell>
          <cell r="F43">
            <v>1.0878394058948306</v>
          </cell>
          <cell r="H43">
            <v>0.38678734431816203</v>
          </cell>
        </row>
      </sheetData>
      <sheetData sheetId="30">
        <row r="5">
          <cell r="F5">
            <v>1.5</v>
          </cell>
          <cell r="I5">
            <v>34</v>
          </cell>
        </row>
        <row r="29">
          <cell r="J29">
            <v>17861839</v>
          </cell>
        </row>
        <row r="30">
          <cell r="J30">
            <v>5139.08</v>
          </cell>
        </row>
        <row r="31">
          <cell r="J31">
            <v>1659.816</v>
          </cell>
        </row>
        <row r="32">
          <cell r="J32">
            <v>22102750</v>
          </cell>
        </row>
        <row r="33">
          <cell r="B33">
            <v>218</v>
          </cell>
          <cell r="F33">
            <v>367.65000000000003</v>
          </cell>
          <cell r="J33">
            <v>42.58</v>
          </cell>
        </row>
        <row r="34">
          <cell r="C34">
            <v>37.440912015381855</v>
          </cell>
          <cell r="F34">
            <v>9.7744420871241093</v>
          </cell>
          <cell r="J34">
            <v>19155.45</v>
          </cell>
        </row>
        <row r="35">
          <cell r="J35">
            <v>59809</v>
          </cell>
        </row>
        <row r="37">
          <cell r="J37">
            <v>9111380</v>
          </cell>
        </row>
        <row r="42">
          <cell r="B42">
            <v>240</v>
          </cell>
          <cell r="E42">
            <v>41</v>
          </cell>
          <cell r="H42">
            <v>25</v>
          </cell>
        </row>
        <row r="43">
          <cell r="C43">
            <v>6.3807047488366271</v>
          </cell>
          <cell r="F43">
            <v>1.0900370612595907</v>
          </cell>
          <cell r="H43">
            <v>0.66465674467048197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91</v>
          </cell>
        </row>
        <row r="9">
          <cell r="P9">
            <v>125</v>
          </cell>
        </row>
        <row r="10">
          <cell r="P10">
            <v>8.42</v>
          </cell>
        </row>
        <row r="14">
          <cell r="P14">
            <v>11.3</v>
          </cell>
        </row>
        <row r="23">
          <cell r="P23">
            <v>2.3849999999999998</v>
          </cell>
        </row>
        <row r="29">
          <cell r="P29">
            <v>75.666666666666671</v>
          </cell>
        </row>
        <row r="30">
          <cell r="P30">
            <v>3.6666666666666665</v>
          </cell>
        </row>
        <row r="31">
          <cell r="P31">
            <v>135.66666666666666</v>
          </cell>
        </row>
        <row r="32">
          <cell r="P32">
            <v>9.0466666666666669</v>
          </cell>
        </row>
        <row r="33">
          <cell r="P33">
            <v>15.666666666666666</v>
          </cell>
        </row>
        <row r="34">
          <cell r="P34">
            <v>0.12183333333333334</v>
          </cell>
        </row>
        <row r="36">
          <cell r="P36">
            <v>3.5999999999999996</v>
          </cell>
        </row>
      </sheetData>
      <sheetData sheetId="1">
        <row r="7">
          <cell r="P7">
            <v>92</v>
          </cell>
        </row>
        <row r="9">
          <cell r="P9">
            <v>120</v>
          </cell>
        </row>
        <row r="10">
          <cell r="P10">
            <v>8.41</v>
          </cell>
        </row>
        <row r="14">
          <cell r="P14">
            <v>8.89</v>
          </cell>
        </row>
        <row r="23">
          <cell r="P23">
            <v>2.2183333333333333</v>
          </cell>
        </row>
        <row r="29">
          <cell r="P29">
            <v>69</v>
          </cell>
        </row>
        <row r="30">
          <cell r="P30">
            <v>5.333333333333333</v>
          </cell>
        </row>
        <row r="31">
          <cell r="P31">
            <v>130.33333333333334</v>
          </cell>
        </row>
        <row r="32">
          <cell r="P32">
            <v>8.9283333333333328</v>
          </cell>
        </row>
        <row r="33">
          <cell r="P33">
            <v>15.666666666666666</v>
          </cell>
        </row>
        <row r="34">
          <cell r="P34">
            <v>9.7166666666666665E-2</v>
          </cell>
        </row>
        <row r="36">
          <cell r="P36">
            <v>3.81</v>
          </cell>
        </row>
      </sheetData>
      <sheetData sheetId="2">
        <row r="7">
          <cell r="P7">
            <v>96</v>
          </cell>
        </row>
        <row r="9">
          <cell r="P9">
            <v>124</v>
          </cell>
        </row>
        <row r="10">
          <cell r="P10">
            <v>8.4700000000000006</v>
          </cell>
        </row>
        <row r="14">
          <cell r="P14">
            <v>11.1</v>
          </cell>
        </row>
        <row r="23">
          <cell r="P23">
            <v>2.4333333333333331</v>
          </cell>
        </row>
        <row r="29">
          <cell r="P29">
            <v>67.666666666666671</v>
          </cell>
        </row>
        <row r="30">
          <cell r="P30">
            <v>4.333333333333333</v>
          </cell>
        </row>
        <row r="31">
          <cell r="P31">
            <v>133.66666666666666</v>
          </cell>
        </row>
        <row r="32">
          <cell r="P32">
            <v>9.1516666666666673</v>
          </cell>
        </row>
        <row r="33">
          <cell r="P33">
            <v>14.166666666666666</v>
          </cell>
        </row>
        <row r="34">
          <cell r="P34">
            <v>0.10016666666666667</v>
          </cell>
        </row>
        <row r="36">
          <cell r="P36">
            <v>3.8233333333333341</v>
          </cell>
        </row>
      </sheetData>
      <sheetData sheetId="3">
        <row r="7">
          <cell r="P7">
            <v>91</v>
          </cell>
        </row>
        <row r="9">
          <cell r="P9">
            <v>132</v>
          </cell>
        </row>
        <row r="10">
          <cell r="P10">
            <v>8.5500000000000007</v>
          </cell>
        </row>
        <row r="14">
          <cell r="P14">
            <v>10.199999999999999</v>
          </cell>
        </row>
        <row r="23">
          <cell r="P23">
            <v>2.1783333333333332</v>
          </cell>
        </row>
        <row r="29">
          <cell r="P29">
            <v>70.333333333333329</v>
          </cell>
        </row>
        <row r="30">
          <cell r="P30">
            <v>2.6666666666666665</v>
          </cell>
        </row>
        <row r="31">
          <cell r="P31">
            <v>128.66666666666666</v>
          </cell>
        </row>
        <row r="32">
          <cell r="P32">
            <v>8.9866666666666664</v>
          </cell>
        </row>
        <row r="33">
          <cell r="P33">
            <v>13.666666666666666</v>
          </cell>
        </row>
        <row r="34">
          <cell r="P34">
            <v>9.1999999999999985E-2</v>
          </cell>
        </row>
        <row r="36">
          <cell r="P36">
            <v>3.7416666666666658</v>
          </cell>
        </row>
      </sheetData>
      <sheetData sheetId="4">
        <row r="7">
          <cell r="P7">
            <v>89</v>
          </cell>
        </row>
        <row r="9">
          <cell r="P9">
            <v>125</v>
          </cell>
        </row>
        <row r="10">
          <cell r="P10">
            <v>8.5</v>
          </cell>
        </row>
        <row r="14">
          <cell r="P14">
            <v>9.89</v>
          </cell>
        </row>
        <row r="23">
          <cell r="P23">
            <v>2.5033333333333334</v>
          </cell>
        </row>
        <row r="29">
          <cell r="P29">
            <v>68.333333333333329</v>
          </cell>
        </row>
        <row r="30">
          <cell r="P30">
            <v>4.333333333333333</v>
          </cell>
        </row>
        <row r="31">
          <cell r="P31">
            <v>139.33333333333334</v>
          </cell>
        </row>
        <row r="32">
          <cell r="P32">
            <v>8.9333333333333336</v>
          </cell>
        </row>
        <row r="33">
          <cell r="P33">
            <v>15.166666666666666</v>
          </cell>
        </row>
        <row r="34">
          <cell r="P34">
            <v>0.10466666666666664</v>
          </cell>
        </row>
        <row r="36">
          <cell r="P36">
            <v>3.9566666666666666</v>
          </cell>
        </row>
      </sheetData>
      <sheetData sheetId="5">
        <row r="7">
          <cell r="P7">
            <v>88</v>
          </cell>
        </row>
        <row r="9">
          <cell r="P9">
            <v>120</v>
          </cell>
        </row>
        <row r="10">
          <cell r="P10">
            <v>8.68</v>
          </cell>
        </row>
        <row r="14">
          <cell r="P14">
            <v>9.66</v>
          </cell>
        </row>
        <row r="23">
          <cell r="P23">
            <v>2.4466666666666663</v>
          </cell>
        </row>
        <row r="29">
          <cell r="P29">
            <v>62</v>
          </cell>
        </row>
        <row r="30">
          <cell r="P30">
            <v>8</v>
          </cell>
        </row>
        <row r="31">
          <cell r="P31">
            <v>131.66666666666666</v>
          </cell>
        </row>
        <row r="32">
          <cell r="P32">
            <v>9.0633333333333326</v>
          </cell>
        </row>
        <row r="33">
          <cell r="P33">
            <v>16.833333333333332</v>
          </cell>
        </row>
        <row r="34">
          <cell r="P34">
            <v>0.11616666666666665</v>
          </cell>
        </row>
        <row r="36">
          <cell r="P36">
            <v>3.7808333333333324</v>
          </cell>
        </row>
      </sheetData>
      <sheetData sheetId="6">
        <row r="7">
          <cell r="P7">
            <v>85</v>
          </cell>
        </row>
        <row r="9">
          <cell r="P9">
            <v>142</v>
          </cell>
        </row>
        <row r="10">
          <cell r="P10">
            <v>8.5399999999999991</v>
          </cell>
        </row>
        <row r="14">
          <cell r="P14">
            <v>7.77</v>
          </cell>
        </row>
        <row r="23">
          <cell r="P23">
            <v>2.331666666666667</v>
          </cell>
        </row>
        <row r="29">
          <cell r="P29">
            <v>64.333333333333329</v>
          </cell>
        </row>
        <row r="30">
          <cell r="P30">
            <v>5.666666666666667</v>
          </cell>
        </row>
        <row r="31">
          <cell r="P31">
            <v>138.66666666666666</v>
          </cell>
        </row>
        <row r="32">
          <cell r="P32">
            <v>8.9783333333333353</v>
          </cell>
        </row>
        <row r="33">
          <cell r="P33">
            <v>14</v>
          </cell>
        </row>
        <row r="34">
          <cell r="P34">
            <v>8.1833333333333327E-2</v>
          </cell>
        </row>
        <row r="36">
          <cell r="P36">
            <v>3.5083333333333342</v>
          </cell>
        </row>
      </sheetData>
      <sheetData sheetId="7">
        <row r="7">
          <cell r="P7">
            <v>102</v>
          </cell>
        </row>
        <row r="9">
          <cell r="P9">
            <v>130</v>
          </cell>
        </row>
        <row r="10">
          <cell r="P10">
            <v>8.75</v>
          </cell>
        </row>
        <row r="14">
          <cell r="P14">
            <v>7.06</v>
          </cell>
        </row>
        <row r="23">
          <cell r="P23">
            <v>2.3366666666666664</v>
          </cell>
        </row>
        <row r="29">
          <cell r="P29">
            <v>76</v>
          </cell>
        </row>
        <row r="30">
          <cell r="P30">
            <v>2.3333333333333335</v>
          </cell>
        </row>
        <row r="31">
          <cell r="P31">
            <v>138.33333333333334</v>
          </cell>
        </row>
        <row r="32">
          <cell r="P32">
            <v>8.9416666666666664</v>
          </cell>
        </row>
        <row r="33">
          <cell r="P33">
            <v>13</v>
          </cell>
        </row>
        <row r="34">
          <cell r="P34">
            <v>9.7666666666666666E-2</v>
          </cell>
        </row>
        <row r="36">
          <cell r="P36">
            <v>3.9</v>
          </cell>
        </row>
      </sheetData>
      <sheetData sheetId="8">
        <row r="7">
          <cell r="P7">
            <v>87</v>
          </cell>
        </row>
        <row r="9">
          <cell r="P9">
            <v>125</v>
          </cell>
        </row>
        <row r="10">
          <cell r="P10">
            <v>8.8000000000000007</v>
          </cell>
        </row>
        <row r="14">
          <cell r="P14">
            <v>6.76</v>
          </cell>
        </row>
        <row r="23">
          <cell r="P23">
            <v>2.1716666666666669</v>
          </cell>
        </row>
        <row r="29">
          <cell r="P29">
            <v>73.666666666666671</v>
          </cell>
        </row>
        <row r="30">
          <cell r="P30">
            <v>3</v>
          </cell>
        </row>
        <row r="31">
          <cell r="P31">
            <v>95.666666666666671</v>
          </cell>
        </row>
        <row r="32">
          <cell r="P32">
            <v>8.8033333333333328</v>
          </cell>
        </row>
        <row r="33">
          <cell r="P33">
            <v>15.333333333333334</v>
          </cell>
        </row>
        <row r="34">
          <cell r="P34">
            <v>0.125</v>
          </cell>
        </row>
        <row r="36">
          <cell r="P36">
            <v>3.7925</v>
          </cell>
        </row>
      </sheetData>
      <sheetData sheetId="9">
        <row r="7">
          <cell r="P7">
            <v>82</v>
          </cell>
        </row>
        <row r="9">
          <cell r="P9">
            <v>151</v>
          </cell>
        </row>
        <row r="10">
          <cell r="P10">
            <v>7.93</v>
          </cell>
        </row>
        <row r="14">
          <cell r="P14">
            <v>7.77</v>
          </cell>
        </row>
        <row r="23">
          <cell r="P23">
            <v>2.44</v>
          </cell>
        </row>
        <row r="29">
          <cell r="P29">
            <v>67</v>
          </cell>
        </row>
        <row r="30">
          <cell r="P30">
            <v>6</v>
          </cell>
        </row>
        <row r="31">
          <cell r="P31">
            <v>140.33333333333334</v>
          </cell>
        </row>
        <row r="32">
          <cell r="P32">
            <v>8.9166666666666661</v>
          </cell>
        </row>
        <row r="33">
          <cell r="P33">
            <v>13.833333333333334</v>
          </cell>
        </row>
        <row r="34">
          <cell r="P34">
            <v>9.166666666666666E-2</v>
          </cell>
        </row>
        <row r="36">
          <cell r="P36">
            <v>3.6516666666666668</v>
          </cell>
        </row>
      </sheetData>
      <sheetData sheetId="10">
        <row r="7">
          <cell r="P7">
            <v>88</v>
          </cell>
        </row>
        <row r="9">
          <cell r="P9">
            <v>135</v>
          </cell>
        </row>
        <row r="10">
          <cell r="P10">
            <v>8.35</v>
          </cell>
        </row>
        <row r="14">
          <cell r="P14">
            <v>9.5399999999999991</v>
          </cell>
        </row>
        <row r="23">
          <cell r="P23">
            <v>2.1966666666666668</v>
          </cell>
        </row>
        <row r="29">
          <cell r="P29">
            <v>69</v>
          </cell>
        </row>
        <row r="30">
          <cell r="P30">
            <v>4.333333333333333</v>
          </cell>
        </row>
        <row r="31">
          <cell r="P31">
            <v>133.33333333333334</v>
          </cell>
        </row>
        <row r="32">
          <cell r="P32">
            <v>8.7366666666666664</v>
          </cell>
        </row>
        <row r="33">
          <cell r="P33">
            <v>14.166666666666666</v>
          </cell>
        </row>
        <row r="34">
          <cell r="P34">
            <v>8.649999999999998E-2</v>
          </cell>
        </row>
        <row r="36">
          <cell r="P36">
            <v>3.9241666666666664</v>
          </cell>
        </row>
      </sheetData>
      <sheetData sheetId="11">
        <row r="7">
          <cell r="P7">
            <v>88</v>
          </cell>
        </row>
        <row r="9">
          <cell r="P9">
            <v>132</v>
          </cell>
        </row>
        <row r="10">
          <cell r="P10">
            <v>8.25</v>
          </cell>
        </row>
        <row r="14">
          <cell r="P14">
            <v>8.0399999999999991</v>
          </cell>
        </row>
        <row r="23">
          <cell r="P23">
            <v>2.1599999999999997</v>
          </cell>
        </row>
        <row r="29">
          <cell r="P29">
            <v>69</v>
          </cell>
        </row>
        <row r="30">
          <cell r="P30">
            <v>8.3333333333333339</v>
          </cell>
        </row>
        <row r="31">
          <cell r="P31">
            <v>137</v>
          </cell>
        </row>
        <row r="32">
          <cell r="P32">
            <v>8.7666666666666657</v>
          </cell>
        </row>
        <row r="33">
          <cell r="P33">
            <v>15.666666666666666</v>
          </cell>
        </row>
        <row r="34">
          <cell r="P34">
            <v>8.1000000000000003E-2</v>
          </cell>
        </row>
        <row r="36">
          <cell r="P36">
            <v>3.5141666666666662</v>
          </cell>
        </row>
      </sheetData>
      <sheetData sheetId="12">
        <row r="7">
          <cell r="P7">
            <v>82</v>
          </cell>
        </row>
        <row r="9">
          <cell r="P9">
            <v>140</v>
          </cell>
        </row>
        <row r="10">
          <cell r="P10">
            <v>8.34</v>
          </cell>
        </row>
        <row r="14">
          <cell r="P14">
            <v>6.37</v>
          </cell>
        </row>
        <row r="23">
          <cell r="P23">
            <v>2.72</v>
          </cell>
        </row>
        <row r="29">
          <cell r="P29">
            <v>67.666666666666671</v>
          </cell>
        </row>
        <row r="30">
          <cell r="P30">
            <v>5</v>
          </cell>
        </row>
        <row r="31">
          <cell r="P31">
            <v>135.66666666666666</v>
          </cell>
        </row>
        <row r="32">
          <cell r="P32">
            <v>8.8983333333333334</v>
          </cell>
        </row>
        <row r="33">
          <cell r="P33">
            <v>14.833333333333334</v>
          </cell>
        </row>
        <row r="34">
          <cell r="P34">
            <v>8.5500000000000007E-2</v>
          </cell>
        </row>
        <row r="36">
          <cell r="P36">
            <v>3.6891666666666665</v>
          </cell>
        </row>
      </sheetData>
      <sheetData sheetId="13">
        <row r="7">
          <cell r="P7">
            <v>90</v>
          </cell>
        </row>
        <row r="9">
          <cell r="P9">
            <v>130</v>
          </cell>
        </row>
        <row r="10">
          <cell r="P10">
            <v>8.35</v>
          </cell>
        </row>
        <row r="14">
          <cell r="P14">
            <v>7.43</v>
          </cell>
        </row>
        <row r="23">
          <cell r="P23">
            <v>2.6766666666666672</v>
          </cell>
        </row>
        <row r="29">
          <cell r="P29">
            <v>67.333333333333329</v>
          </cell>
        </row>
        <row r="30">
          <cell r="P30">
            <v>6.333333333333333</v>
          </cell>
        </row>
        <row r="31">
          <cell r="P31">
            <v>133.33333333333334</v>
          </cell>
        </row>
        <row r="32">
          <cell r="P32">
            <v>8.9749999999999996</v>
          </cell>
        </row>
        <row r="33">
          <cell r="P33">
            <v>14.833333333333334</v>
          </cell>
        </row>
        <row r="34">
          <cell r="P34">
            <v>8.0500000000000002E-2</v>
          </cell>
        </row>
        <row r="36">
          <cell r="P36">
            <v>3.688333333333333</v>
          </cell>
        </row>
      </sheetData>
      <sheetData sheetId="14">
        <row r="7">
          <cell r="P7">
            <v>91</v>
          </cell>
        </row>
        <row r="9">
          <cell r="P9">
            <v>138</v>
          </cell>
        </row>
        <row r="10">
          <cell r="P10">
            <v>8.83</v>
          </cell>
        </row>
        <row r="14">
          <cell r="P14">
            <v>9.93</v>
          </cell>
        </row>
        <row r="23">
          <cell r="P23">
            <v>2.5</v>
          </cell>
        </row>
        <row r="29">
          <cell r="P29">
            <v>68.666666666666671</v>
          </cell>
        </row>
        <row r="30">
          <cell r="P30">
            <v>4.333333333333333</v>
          </cell>
        </row>
        <row r="31">
          <cell r="P31">
            <v>138</v>
          </cell>
        </row>
        <row r="32">
          <cell r="P32">
            <v>8.8899999999999988</v>
          </cell>
        </row>
        <row r="33">
          <cell r="P33">
            <v>13.833333333333334</v>
          </cell>
        </row>
        <row r="34">
          <cell r="P34">
            <v>8.6166666666666669E-2</v>
          </cell>
        </row>
        <row r="36">
          <cell r="P36">
            <v>3.8641666666666672</v>
          </cell>
        </row>
      </sheetData>
      <sheetData sheetId="15">
        <row r="7">
          <cell r="P7">
            <v>90</v>
          </cell>
        </row>
        <row r="9">
          <cell r="P9">
            <v>146</v>
          </cell>
        </row>
        <row r="10">
          <cell r="P10">
            <v>8.43</v>
          </cell>
        </row>
        <row r="14">
          <cell r="P14">
            <v>6.75</v>
          </cell>
        </row>
        <row r="23">
          <cell r="P23">
            <v>2.1216666666666666</v>
          </cell>
        </row>
        <row r="29">
          <cell r="P29">
            <v>70.666666666666671</v>
          </cell>
        </row>
        <row r="30">
          <cell r="P30">
            <v>4</v>
          </cell>
        </row>
        <row r="31">
          <cell r="P31">
            <v>133.33333333333334</v>
          </cell>
        </row>
        <row r="32">
          <cell r="P32">
            <v>8.7866666666666653</v>
          </cell>
        </row>
        <row r="33">
          <cell r="P33">
            <v>15</v>
          </cell>
        </row>
        <row r="34">
          <cell r="P34">
            <v>0.10083333333333333</v>
          </cell>
        </row>
        <row r="36">
          <cell r="P36">
            <v>3.9466666666666668</v>
          </cell>
        </row>
      </sheetData>
      <sheetData sheetId="16">
        <row r="7">
          <cell r="P7">
            <v>91</v>
          </cell>
        </row>
        <row r="9">
          <cell r="P9">
            <v>148</v>
          </cell>
        </row>
        <row r="10">
          <cell r="P10">
            <v>8.3699999999999992</v>
          </cell>
        </row>
        <row r="14">
          <cell r="P14">
            <v>10.6</v>
          </cell>
        </row>
        <row r="23">
          <cell r="P23">
            <v>2.7433333333333327</v>
          </cell>
        </row>
        <row r="29">
          <cell r="P29">
            <v>70.666666666666671</v>
          </cell>
        </row>
        <row r="30">
          <cell r="P30">
            <v>5</v>
          </cell>
        </row>
        <row r="31">
          <cell r="P31">
            <v>137</v>
          </cell>
        </row>
        <row r="32">
          <cell r="P32">
            <v>9.0533333333333346</v>
          </cell>
        </row>
        <row r="33">
          <cell r="P33">
            <v>12.5</v>
          </cell>
        </row>
        <row r="34">
          <cell r="P34">
            <v>9.4333333333333325E-2</v>
          </cell>
        </row>
        <row r="36">
          <cell r="P36">
            <v>3.7966666666666673</v>
          </cell>
        </row>
      </sheetData>
      <sheetData sheetId="17">
        <row r="7">
          <cell r="P7">
            <v>91</v>
          </cell>
        </row>
        <row r="9">
          <cell r="P9">
            <v>140</v>
          </cell>
        </row>
        <row r="10">
          <cell r="P10">
            <v>8.36</v>
          </cell>
        </row>
        <row r="14">
          <cell r="P14">
            <v>8.3699999999999992</v>
          </cell>
        </row>
        <row r="23">
          <cell r="P23">
            <v>2.3066666666666666</v>
          </cell>
        </row>
        <row r="29">
          <cell r="P29">
            <v>72.666666666666671</v>
          </cell>
        </row>
        <row r="30">
          <cell r="P30">
            <v>3.3333333333333335</v>
          </cell>
        </row>
        <row r="31">
          <cell r="P31">
            <v>140.33333333333334</v>
          </cell>
        </row>
        <row r="32">
          <cell r="P32">
            <v>8.7866666666666671</v>
          </cell>
        </row>
        <row r="33">
          <cell r="P33">
            <v>12.333333333333334</v>
          </cell>
        </row>
        <row r="34">
          <cell r="P34">
            <v>9.1000000000000011E-2</v>
          </cell>
        </row>
        <row r="36">
          <cell r="P36">
            <v>3.7158333333333329</v>
          </cell>
        </row>
      </sheetData>
      <sheetData sheetId="18">
        <row r="7">
          <cell r="P7">
            <v>86</v>
          </cell>
        </row>
        <row r="9">
          <cell r="P9">
            <v>156</v>
          </cell>
        </row>
        <row r="10">
          <cell r="P10">
            <v>8.43</v>
          </cell>
        </row>
        <row r="14">
          <cell r="P14">
            <v>8.2200000000000006</v>
          </cell>
        </row>
        <row r="23">
          <cell r="P23">
            <v>2.3833333333333333</v>
          </cell>
        </row>
        <row r="29">
          <cell r="P29">
            <v>73.333333333333329</v>
          </cell>
        </row>
        <row r="30">
          <cell r="P30">
            <v>6</v>
          </cell>
        </row>
        <row r="31">
          <cell r="P31">
            <v>139.66666666666666</v>
          </cell>
        </row>
        <row r="32">
          <cell r="P32">
            <v>8.98</v>
          </cell>
        </row>
        <row r="33">
          <cell r="P33">
            <v>14</v>
          </cell>
        </row>
        <row r="34">
          <cell r="P34">
            <v>8.666666666666667E-2</v>
          </cell>
        </row>
        <row r="36">
          <cell r="P36">
            <v>3.6708333333333329</v>
          </cell>
        </row>
      </sheetData>
      <sheetData sheetId="19">
        <row r="7">
          <cell r="P7">
            <v>88</v>
          </cell>
        </row>
        <row r="9">
          <cell r="P9">
            <v>162</v>
          </cell>
        </row>
        <row r="10">
          <cell r="P10">
            <v>8.52</v>
          </cell>
        </row>
        <row r="14">
          <cell r="P14">
            <v>6.28</v>
          </cell>
        </row>
        <row r="23">
          <cell r="P23">
            <v>2.6500000000000004</v>
          </cell>
        </row>
        <row r="29">
          <cell r="P29">
            <v>71.333333333333329</v>
          </cell>
        </row>
        <row r="30">
          <cell r="P30">
            <v>3.6666666666666665</v>
          </cell>
        </row>
        <row r="31">
          <cell r="P31">
            <v>148</v>
          </cell>
        </row>
        <row r="32">
          <cell r="P32">
            <v>8.9683333333333319</v>
          </cell>
        </row>
        <row r="33">
          <cell r="P33">
            <v>13.666666666666666</v>
          </cell>
        </row>
        <row r="34">
          <cell r="P34">
            <v>9.7833333333333328E-2</v>
          </cell>
        </row>
        <row r="36">
          <cell r="P36">
            <v>3.8591666666666655</v>
          </cell>
        </row>
      </sheetData>
      <sheetData sheetId="20">
        <row r="7">
          <cell r="P7">
            <v>90</v>
          </cell>
        </row>
        <row r="9">
          <cell r="P9">
            <v>138</v>
          </cell>
        </row>
        <row r="10">
          <cell r="P10">
            <v>8.61</v>
          </cell>
        </row>
        <row r="23">
          <cell r="P23">
            <v>2.4016666666666668</v>
          </cell>
        </row>
        <row r="29">
          <cell r="P29">
            <v>64.666666666666671</v>
          </cell>
        </row>
        <row r="30">
          <cell r="P30">
            <v>5.666666666666667</v>
          </cell>
        </row>
        <row r="31">
          <cell r="P31">
            <v>131.33333333333334</v>
          </cell>
        </row>
        <row r="32">
          <cell r="P32">
            <v>9.0666666666666647</v>
          </cell>
        </row>
        <row r="33">
          <cell r="P33">
            <v>13.333333333333334</v>
          </cell>
        </row>
        <row r="34">
          <cell r="P34">
            <v>0.11699999999999999</v>
          </cell>
        </row>
        <row r="36">
          <cell r="P36">
            <v>3.981666666666666</v>
          </cell>
        </row>
      </sheetData>
      <sheetData sheetId="21">
        <row r="7">
          <cell r="P7">
            <v>92</v>
          </cell>
        </row>
        <row r="9">
          <cell r="P9">
            <v>143</v>
          </cell>
        </row>
        <row r="10">
          <cell r="P10">
            <v>8.2899999999999991</v>
          </cell>
        </row>
        <row r="14">
          <cell r="P14">
            <v>7.26</v>
          </cell>
        </row>
        <row r="23">
          <cell r="P23">
            <v>2.4700000000000002</v>
          </cell>
        </row>
        <row r="29">
          <cell r="P29">
            <v>65</v>
          </cell>
        </row>
        <row r="30">
          <cell r="P30">
            <v>5.333333333333333</v>
          </cell>
        </row>
        <row r="31">
          <cell r="P31">
            <v>134</v>
          </cell>
        </row>
        <row r="32">
          <cell r="P32">
            <v>9.0616666666666674</v>
          </cell>
        </row>
        <row r="33">
          <cell r="P33">
            <v>12.666666666666666</v>
          </cell>
        </row>
        <row r="34">
          <cell r="P34">
            <v>9.5333333333333325E-2</v>
          </cell>
        </row>
        <row r="36">
          <cell r="P36">
            <v>3.8174999999999994</v>
          </cell>
        </row>
      </sheetData>
      <sheetData sheetId="22">
        <row r="7">
          <cell r="P7">
            <v>95</v>
          </cell>
        </row>
        <row r="9">
          <cell r="P9">
            <v>135</v>
          </cell>
        </row>
        <row r="10">
          <cell r="P10">
            <v>8.48</v>
          </cell>
        </row>
        <row r="14">
          <cell r="P14">
            <v>6.87</v>
          </cell>
        </row>
        <row r="23">
          <cell r="P23">
            <v>2.5783333333333331</v>
          </cell>
        </row>
        <row r="29">
          <cell r="P29">
            <v>71.333333333333329</v>
          </cell>
        </row>
        <row r="30">
          <cell r="P30">
            <v>4.666666666666667</v>
          </cell>
        </row>
        <row r="31">
          <cell r="P31">
            <v>144</v>
          </cell>
        </row>
        <row r="32">
          <cell r="P32">
            <v>8.9666666666666668</v>
          </cell>
        </row>
        <row r="33">
          <cell r="P33">
            <v>15</v>
          </cell>
        </row>
        <row r="34">
          <cell r="P34">
            <v>8.9333333333333334E-2</v>
          </cell>
        </row>
        <row r="36">
          <cell r="P36">
            <v>3.7650000000000001</v>
          </cell>
        </row>
      </sheetData>
      <sheetData sheetId="23">
        <row r="7">
          <cell r="P7">
            <v>85</v>
          </cell>
        </row>
        <row r="9">
          <cell r="P9">
            <v>149</v>
          </cell>
        </row>
        <row r="10">
          <cell r="P10">
            <v>8.6199999999999992</v>
          </cell>
        </row>
        <row r="14">
          <cell r="P14">
            <v>5.75</v>
          </cell>
        </row>
        <row r="23">
          <cell r="P23">
            <v>2.7483333333333335</v>
          </cell>
        </row>
        <row r="29">
          <cell r="P29">
            <v>64</v>
          </cell>
        </row>
        <row r="30">
          <cell r="P30">
            <v>5.333333333333333</v>
          </cell>
        </row>
        <row r="31">
          <cell r="P31">
            <v>136</v>
          </cell>
        </row>
        <row r="32">
          <cell r="P32">
            <v>9.0983333333333345</v>
          </cell>
        </row>
        <row r="33">
          <cell r="P33">
            <v>13.5</v>
          </cell>
        </row>
        <row r="34">
          <cell r="P34">
            <v>9.3833333333333324E-2</v>
          </cell>
        </row>
        <row r="36">
          <cell r="P36">
            <v>3.6908333333333334</v>
          </cell>
        </row>
      </sheetData>
      <sheetData sheetId="24">
        <row r="7">
          <cell r="P7">
            <v>96</v>
          </cell>
        </row>
        <row r="9">
          <cell r="P9">
            <v>140</v>
          </cell>
        </row>
        <row r="10">
          <cell r="P10">
            <v>8.56</v>
          </cell>
        </row>
        <row r="14">
          <cell r="P14">
            <v>8.6199999999999992</v>
          </cell>
        </row>
        <row r="23">
          <cell r="P23">
            <v>2.4983333333333331</v>
          </cell>
        </row>
        <row r="30">
          <cell r="P30">
            <v>3</v>
          </cell>
        </row>
        <row r="31">
          <cell r="P31">
            <v>139</v>
          </cell>
        </row>
        <row r="32">
          <cell r="P32">
            <v>8.8466666666666658</v>
          </cell>
        </row>
        <row r="33">
          <cell r="P33">
            <v>15.166666666666666</v>
          </cell>
        </row>
        <row r="34">
          <cell r="P34">
            <v>8.3666666666666667E-2</v>
          </cell>
        </row>
        <row r="36">
          <cell r="P36">
            <v>3.7241666666666666</v>
          </cell>
        </row>
      </sheetData>
      <sheetData sheetId="25">
        <row r="7">
          <cell r="P7">
            <v>105</v>
          </cell>
        </row>
        <row r="9">
          <cell r="P9">
            <v>143</v>
          </cell>
        </row>
        <row r="10">
          <cell r="P10">
            <v>8.6199999999999992</v>
          </cell>
        </row>
        <row r="14">
          <cell r="P14">
            <v>7.44</v>
          </cell>
        </row>
        <row r="23">
          <cell r="P23">
            <v>2.6816666666666662</v>
          </cell>
        </row>
        <row r="29">
          <cell r="P29">
            <v>70.333333333333329</v>
          </cell>
        </row>
        <row r="30">
          <cell r="P30">
            <v>6.333333333333333</v>
          </cell>
        </row>
        <row r="31">
          <cell r="P31">
            <v>142.33333333333334</v>
          </cell>
        </row>
        <row r="32">
          <cell r="P32">
            <v>9.0183333333333326</v>
          </cell>
        </row>
        <row r="33">
          <cell r="P33">
            <v>13.5</v>
          </cell>
        </row>
        <row r="34">
          <cell r="P34">
            <v>9.9833333333333329E-2</v>
          </cell>
        </row>
        <row r="36">
          <cell r="P36">
            <v>3.7941666666666669</v>
          </cell>
        </row>
      </sheetData>
      <sheetData sheetId="26">
        <row r="7">
          <cell r="P7">
            <v>93</v>
          </cell>
        </row>
        <row r="9">
          <cell r="P9">
            <v>140</v>
          </cell>
        </row>
        <row r="10">
          <cell r="P10">
            <v>8.6</v>
          </cell>
        </row>
        <row r="14">
          <cell r="P14">
            <v>7.68</v>
          </cell>
        </row>
        <row r="23">
          <cell r="P23">
            <v>2.3016666666666667</v>
          </cell>
        </row>
        <row r="29">
          <cell r="P29">
            <v>69.333333333333329</v>
          </cell>
        </row>
        <row r="30">
          <cell r="P30">
            <v>2.3333333333333335</v>
          </cell>
        </row>
        <row r="31">
          <cell r="P31">
            <v>136.33333333333334</v>
          </cell>
        </row>
        <row r="32">
          <cell r="P32">
            <v>8.9183333333333348</v>
          </cell>
        </row>
        <row r="33">
          <cell r="P33">
            <v>12.833333333333334</v>
          </cell>
        </row>
        <row r="34">
          <cell r="P34">
            <v>9.6499999999999989E-2</v>
          </cell>
        </row>
        <row r="36">
          <cell r="P36">
            <v>3.7824999999999993</v>
          </cell>
        </row>
      </sheetData>
      <sheetData sheetId="27">
        <row r="7">
          <cell r="P7">
            <v>96</v>
          </cell>
        </row>
        <row r="9">
          <cell r="P9">
            <v>139</v>
          </cell>
        </row>
        <row r="10">
          <cell r="P10">
            <v>8.48</v>
          </cell>
        </row>
        <row r="14">
          <cell r="P14">
            <v>6.83</v>
          </cell>
        </row>
        <row r="23">
          <cell r="P23">
            <v>2.6766666666666663</v>
          </cell>
        </row>
        <row r="29">
          <cell r="P29">
            <v>65</v>
          </cell>
        </row>
        <row r="30">
          <cell r="P30">
            <v>4.666666666666667</v>
          </cell>
        </row>
        <row r="31">
          <cell r="P31">
            <v>135</v>
          </cell>
        </row>
        <row r="32">
          <cell r="P32">
            <v>9.0333333333333332</v>
          </cell>
        </row>
        <row r="33">
          <cell r="P33">
            <v>12.5</v>
          </cell>
        </row>
        <row r="34">
          <cell r="P34">
            <v>8.8833333333333334E-2</v>
          </cell>
        </row>
        <row r="36">
          <cell r="P36">
            <v>3.9658333333333338</v>
          </cell>
        </row>
      </sheetData>
      <sheetData sheetId="28">
        <row r="7">
          <cell r="P7">
            <v>90</v>
          </cell>
        </row>
        <row r="9">
          <cell r="P9">
            <v>148</v>
          </cell>
        </row>
        <row r="10">
          <cell r="P10">
            <v>8.49</v>
          </cell>
        </row>
        <row r="14">
          <cell r="P14">
            <v>6.59</v>
          </cell>
        </row>
        <row r="23">
          <cell r="P23">
            <v>2.5299999999999998</v>
          </cell>
        </row>
        <row r="29">
          <cell r="P29">
            <v>73.333333333333329</v>
          </cell>
        </row>
        <row r="30">
          <cell r="P30">
            <v>4</v>
          </cell>
        </row>
        <row r="31">
          <cell r="P31">
            <v>133</v>
          </cell>
        </row>
        <row r="32">
          <cell r="P32">
            <v>8.9350000000000005</v>
          </cell>
        </row>
        <row r="33">
          <cell r="P33">
            <v>14.166666666666666</v>
          </cell>
        </row>
        <row r="34">
          <cell r="P34">
            <v>0.10699999999999998</v>
          </cell>
        </row>
        <row r="36">
          <cell r="P36">
            <v>3.7791666666666663</v>
          </cell>
        </row>
      </sheetData>
      <sheetData sheetId="29">
        <row r="7">
          <cell r="P7">
            <v>91</v>
          </cell>
        </row>
        <row r="9">
          <cell r="P9">
            <v>130</v>
          </cell>
        </row>
        <row r="10">
          <cell r="P10">
            <v>8.4600000000000009</v>
          </cell>
        </row>
        <row r="14">
          <cell r="P14">
            <v>6.67</v>
          </cell>
        </row>
        <row r="23">
          <cell r="P23">
            <v>2.3933333333333331</v>
          </cell>
        </row>
        <row r="29">
          <cell r="P29">
            <v>74.333333333333329</v>
          </cell>
        </row>
        <row r="30">
          <cell r="P30">
            <v>5.333333333333333</v>
          </cell>
        </row>
        <row r="31">
          <cell r="P31">
            <v>135.33333333333334</v>
          </cell>
        </row>
        <row r="32">
          <cell r="P32">
            <v>8.9500000000000011</v>
          </cell>
        </row>
        <row r="33">
          <cell r="P33">
            <v>14.166666666666666</v>
          </cell>
        </row>
        <row r="34">
          <cell r="P34">
            <v>9.9999999999999992E-2</v>
          </cell>
        </row>
        <row r="36">
          <cell r="P36">
            <v>3.7841666666666662</v>
          </cell>
        </row>
      </sheetData>
      <sheetData sheetId="30">
        <row r="7">
          <cell r="P7">
            <v>95</v>
          </cell>
        </row>
        <row r="9">
          <cell r="P9">
            <v>145</v>
          </cell>
        </row>
        <row r="10">
          <cell r="P10">
            <v>8.51</v>
          </cell>
        </row>
        <row r="14">
          <cell r="P14">
            <v>7.25</v>
          </cell>
        </row>
        <row r="23">
          <cell r="P23">
            <v>2.4816666666666669</v>
          </cell>
        </row>
        <row r="29">
          <cell r="P29">
            <v>69.666666666666671</v>
          </cell>
        </row>
        <row r="30">
          <cell r="P30">
            <v>4.666666666666667</v>
          </cell>
        </row>
        <row r="31">
          <cell r="P31">
            <v>138.33333333333334</v>
          </cell>
        </row>
        <row r="32">
          <cell r="P32">
            <v>8.9350000000000005</v>
          </cell>
        </row>
        <row r="33">
          <cell r="P33">
            <v>12.833333333333334</v>
          </cell>
        </row>
        <row r="34">
          <cell r="P34">
            <v>8.7666666666666671E-2</v>
          </cell>
        </row>
        <row r="36">
          <cell r="P36">
            <v>3.8141666666666669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2021.7446699999998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8" activePane="bottomRight" state="frozen"/>
      <selection pane="topRight" activeCell="B1" sqref="B1"/>
      <selection pane="bottomLeft" activeCell="A7" sqref="A7"/>
      <selection pane="bottomRight" activeCell="Q36" sqref="Q36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4" t="s">
        <v>26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</row>
    <row r="2" spans="1:20" x14ac:dyDescent="0.2">
      <c r="A2" s="355" t="s">
        <v>25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1:20" ht="18" customHeight="1" thickBot="1" x14ac:dyDescent="0.3">
      <c r="A3" s="346"/>
      <c r="B3" s="346"/>
      <c r="C3" s="141"/>
      <c r="K3" s="158"/>
      <c r="M3" s="158"/>
      <c r="N3" s="352" t="s">
        <v>122</v>
      </c>
      <c r="O3" s="353"/>
      <c r="P3" s="353"/>
      <c r="Q3" s="313"/>
      <c r="R3" s="350"/>
      <c r="S3" s="350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18989.04</v>
      </c>
      <c r="C5" s="8">
        <v>6.96</v>
      </c>
      <c r="D5" s="5">
        <v>17895159</v>
      </c>
      <c r="E5" s="8">
        <v>0.18049999999999999</v>
      </c>
      <c r="F5" s="227">
        <v>42.063600000000001</v>
      </c>
      <c r="G5" s="8">
        <v>0</v>
      </c>
      <c r="H5" s="7">
        <v>56951</v>
      </c>
      <c r="I5" s="8">
        <v>0.128</v>
      </c>
      <c r="J5" s="7">
        <v>13283758</v>
      </c>
      <c r="K5" s="8">
        <v>0.15260000000000001</v>
      </c>
      <c r="L5" s="8">
        <v>1489.261</v>
      </c>
      <c r="M5" s="8">
        <v>6.7030000000000003</v>
      </c>
      <c r="N5" s="278">
        <v>731.11</v>
      </c>
      <c r="O5" s="279">
        <v>22352</v>
      </c>
      <c r="P5" s="280">
        <v>536.35</v>
      </c>
      <c r="Q5" s="278">
        <v>5137.96</v>
      </c>
      <c r="R5" s="281" t="s">
        <v>125</v>
      </c>
      <c r="S5" s="343"/>
      <c r="T5" s="324"/>
    </row>
    <row r="6" spans="1:20" ht="15" customHeight="1" x14ac:dyDescent="0.2">
      <c r="A6" s="145">
        <v>1</v>
      </c>
      <c r="B6" s="275">
        <f>'[1]1'!$J$34</f>
        <v>18994.45</v>
      </c>
      <c r="C6" s="6">
        <f>IF(ISBLANK(Pumpage!B6),"",(B6-B5))</f>
        <v>5.4099999999998545</v>
      </c>
      <c r="D6" s="276">
        <f>'[1]1'!$J$32</f>
        <v>18035688</v>
      </c>
      <c r="E6" s="6">
        <f t="shared" ref="E6:E36" si="0">IF(ISBLANK(D6),"",(D6-D5)/1000000)</f>
        <v>0.14052899999999999</v>
      </c>
      <c r="F6" s="277">
        <f>'[1]1'!$J$33</f>
        <v>42.063699999999997</v>
      </c>
      <c r="G6" s="6">
        <f t="shared" ref="G6:G19" si="1">IF(ISBLANK(F6),"",(F6-F5))</f>
        <v>9.9999999996214228E-5</v>
      </c>
      <c r="H6" s="276">
        <f>'[1]1'!$J$35</f>
        <v>57103</v>
      </c>
      <c r="I6" s="6">
        <f t="shared" ref="I6:I36" si="2">IF(ISBLANK(H6),"",(H6-H5)*1000/1000000)</f>
        <v>0.152</v>
      </c>
      <c r="J6" s="276">
        <f>'[1]1'!$J$29</f>
        <v>13428900</v>
      </c>
      <c r="K6" s="6">
        <f t="shared" ref="K6:K36" si="3">IF(ISBLANK(J6),"",(J6-J5)/1000000)</f>
        <v>0.14514199999999999</v>
      </c>
      <c r="L6" s="275">
        <f>'[1]1'!$J$31</f>
        <v>1494.9580000000001</v>
      </c>
      <c r="M6" s="6">
        <f t="shared" ref="M6:M36" si="4">IF(ISBLANK(L6),"",(L6-L5))</f>
        <v>5.6970000000001164</v>
      </c>
      <c r="N6" s="282">
        <v>731.08</v>
      </c>
      <c r="O6" s="283">
        <v>22308</v>
      </c>
      <c r="P6" s="331">
        <v>536.29</v>
      </c>
      <c r="Q6" s="331">
        <f>'[1]1'!$J$30</f>
        <v>5137.87</v>
      </c>
      <c r="R6" s="319">
        <f t="shared" ref="R6:R36" si="5">IF(ISBLANK(Q6),"",(Q6-Q5))</f>
        <v>-9.0000000000145519E-2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18999.41</v>
      </c>
      <c r="C7" s="6">
        <f t="shared" ref="C7:C36" si="6">IF(ISBLANK(B7),"",(B7-B6))</f>
        <v>4.9599999999991269</v>
      </c>
      <c r="D7" s="276">
        <f>'[1]2'!$J$32</f>
        <v>18291189</v>
      </c>
      <c r="E7" s="6">
        <f t="shared" si="0"/>
        <v>0.25550099999999998</v>
      </c>
      <c r="F7" s="277">
        <f>'[1]2'!$J$33</f>
        <v>42.136899999999997</v>
      </c>
      <c r="G7" s="6">
        <f t="shared" si="1"/>
        <v>7.3199999999999932E-2</v>
      </c>
      <c r="H7" s="276">
        <f>'[1]2'!$J$35</f>
        <v>57201</v>
      </c>
      <c r="I7" s="6">
        <f t="shared" si="2"/>
        <v>9.8000000000000004E-2</v>
      </c>
      <c r="J7" s="276">
        <f>'[1]2'!$J$29</f>
        <v>13575400</v>
      </c>
      <c r="K7" s="6">
        <f t="shared" si="3"/>
        <v>0.14649999999999999</v>
      </c>
      <c r="L7" s="275">
        <f>'[1]2'!$J$31</f>
        <v>1500.03</v>
      </c>
      <c r="M7" s="6">
        <f t="shared" si="4"/>
        <v>5.071999999999889</v>
      </c>
      <c r="N7" s="282">
        <v>731.07</v>
      </c>
      <c r="O7" s="283">
        <v>22293</v>
      </c>
      <c r="P7" s="331">
        <v>536.28</v>
      </c>
      <c r="Q7" s="331">
        <f>'[1]2'!$J$30</f>
        <v>5137.84</v>
      </c>
      <c r="R7" s="319">
        <f t="shared" si="5"/>
        <v>-2.9999999999745341E-2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19004.66</v>
      </c>
      <c r="C8" s="6">
        <f t="shared" si="6"/>
        <v>5.25</v>
      </c>
      <c r="D8" s="276">
        <f>'[1]3'!$J$32</f>
        <v>18291189</v>
      </c>
      <c r="E8" s="6">
        <f t="shared" si="0"/>
        <v>0</v>
      </c>
      <c r="F8" s="277">
        <f>'[1]3'!$J$33</f>
        <v>42.137</v>
      </c>
      <c r="G8" s="6">
        <f t="shared" si="1"/>
        <v>1.0000000000331966E-4</v>
      </c>
      <c r="H8" s="276">
        <f>'[1]3'!$J$35</f>
        <v>57201</v>
      </c>
      <c r="I8" s="6">
        <f t="shared" si="2"/>
        <v>0</v>
      </c>
      <c r="J8" s="276">
        <f>'[1]3'!$J$29</f>
        <v>13723879</v>
      </c>
      <c r="K8" s="6">
        <f t="shared" si="3"/>
        <v>0.148479</v>
      </c>
      <c r="L8" s="275">
        <f>'[1]3'!$J$31</f>
        <v>1505.5039999999999</v>
      </c>
      <c r="M8" s="6">
        <f t="shared" si="4"/>
        <v>5.4739999999999327</v>
      </c>
      <c r="N8" s="282">
        <v>731.04</v>
      </c>
      <c r="O8" s="283">
        <v>22248</v>
      </c>
      <c r="P8" s="331">
        <v>536.25</v>
      </c>
      <c r="Q8" s="331">
        <f>'[1]3'!$J$30</f>
        <v>5137.8900000000003</v>
      </c>
      <c r="R8" s="319">
        <f t="shared" si="5"/>
        <v>5.0000000000181899E-2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19011.41</v>
      </c>
      <c r="C9" s="6">
        <f t="shared" si="6"/>
        <v>6.75</v>
      </c>
      <c r="D9" s="276">
        <f>'[1]4'!$J$32</f>
        <v>18495758</v>
      </c>
      <c r="E9" s="6">
        <f t="shared" si="0"/>
        <v>0.204569</v>
      </c>
      <c r="F9" s="277">
        <f>'[1]4'!$J$33</f>
        <v>42.169899999999998</v>
      </c>
      <c r="G9" s="6">
        <f t="shared" si="1"/>
        <v>3.2899999999997931E-2</v>
      </c>
      <c r="H9" s="276">
        <f>'[1]4'!$J$35</f>
        <v>57364</v>
      </c>
      <c r="I9" s="6">
        <f t="shared" si="2"/>
        <v>0.16300000000000001</v>
      </c>
      <c r="J9" s="276">
        <f>'[1]4'!$J$29</f>
        <v>13872282</v>
      </c>
      <c r="K9" s="6">
        <f t="shared" si="3"/>
        <v>0.14840300000000001</v>
      </c>
      <c r="L9" s="275">
        <f>'[1]4'!$J$31</f>
        <v>1512.125</v>
      </c>
      <c r="M9" s="6">
        <f t="shared" si="4"/>
        <v>6.6210000000000946</v>
      </c>
      <c r="N9" s="282">
        <v>731.02</v>
      </c>
      <c r="O9" s="283">
        <v>22218</v>
      </c>
      <c r="P9" s="331">
        <v>536.24</v>
      </c>
      <c r="Q9" s="331">
        <f>'[1]4'!$J$30</f>
        <v>5137.93</v>
      </c>
      <c r="R9" s="319">
        <f t="shared" si="5"/>
        <v>3.999999999996362E-2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19017.080000000002</v>
      </c>
      <c r="C10" s="6">
        <f t="shared" si="6"/>
        <v>5.6700000000018917</v>
      </c>
      <c r="D10" s="276">
        <f>'[1]5'!$J$32</f>
        <v>18780488</v>
      </c>
      <c r="E10" s="6">
        <f t="shared" si="0"/>
        <v>0.28472999999999998</v>
      </c>
      <c r="F10" s="277">
        <f>'[1]5'!$J$33</f>
        <v>42.169899999999998</v>
      </c>
      <c r="G10" s="6">
        <f t="shared" si="1"/>
        <v>0</v>
      </c>
      <c r="H10" s="276">
        <f>'[1]5'!$J$35</f>
        <v>57578</v>
      </c>
      <c r="I10" s="6">
        <f t="shared" si="2"/>
        <v>0.214</v>
      </c>
      <c r="J10" s="276">
        <f>'[1]5'!$J$29</f>
        <v>14017600</v>
      </c>
      <c r="K10" s="6">
        <f t="shared" si="3"/>
        <v>0.145318</v>
      </c>
      <c r="L10" s="275">
        <f>'[1]5'!$J$31</f>
        <v>1517.7670000000001</v>
      </c>
      <c r="M10" s="6">
        <f t="shared" si="4"/>
        <v>5.6420000000000528</v>
      </c>
      <c r="N10" s="282">
        <v>731.01</v>
      </c>
      <c r="O10" s="283">
        <v>22203</v>
      </c>
      <c r="P10" s="331">
        <v>536.23</v>
      </c>
      <c r="Q10" s="331">
        <f>'[1]5'!$J$30</f>
        <v>5137.97</v>
      </c>
      <c r="R10" s="319">
        <f t="shared" si="5"/>
        <v>3.999999999996362E-2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19022.11</v>
      </c>
      <c r="C11" s="6">
        <f t="shared" si="6"/>
        <v>5.0299999999988358</v>
      </c>
      <c r="D11" s="276">
        <f>'[1]6'!$J$32</f>
        <v>18841228</v>
      </c>
      <c r="E11" s="6">
        <f>IF(ISBLANK(D11),"",(D11-D10)/1000000)</f>
        <v>6.0740000000000002E-2</v>
      </c>
      <c r="F11" s="277">
        <f>'[1]6'!$J$33</f>
        <v>42.17</v>
      </c>
      <c r="G11" s="6">
        <f t="shared" si="1"/>
        <v>1.0000000000331966E-4</v>
      </c>
      <c r="H11" s="276">
        <f>'[1]6'!$J$35</f>
        <v>57578</v>
      </c>
      <c r="I11" s="6">
        <f t="shared" si="2"/>
        <v>0</v>
      </c>
      <c r="J11" s="276">
        <f>'[1]6'!$J$29</f>
        <v>14168535</v>
      </c>
      <c r="K11" s="6">
        <f t="shared" si="3"/>
        <v>0.15093500000000001</v>
      </c>
      <c r="L11" s="275">
        <f>'[1]6'!$J$31</f>
        <v>1523.3330000000001</v>
      </c>
      <c r="M11" s="6">
        <f t="shared" si="4"/>
        <v>5.5660000000000309</v>
      </c>
      <c r="N11" s="282">
        <v>731</v>
      </c>
      <c r="O11" s="283">
        <v>22188</v>
      </c>
      <c r="P11" s="331">
        <v>536.23</v>
      </c>
      <c r="Q11" s="331">
        <f>'[1]6'!$J$30</f>
        <v>5138.01</v>
      </c>
      <c r="R11" s="319">
        <f t="shared" si="5"/>
        <v>3.999999999996362E-2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19027.93</v>
      </c>
      <c r="C12" s="6">
        <f>IF(ISBLANK(B12),"",(B12-B11))</f>
        <v>5.819999999999709</v>
      </c>
      <c r="D12" s="276">
        <f>'[1]7'!$J$32</f>
        <v>18888480</v>
      </c>
      <c r="E12" s="6">
        <f t="shared" si="0"/>
        <v>4.7252000000000002E-2</v>
      </c>
      <c r="F12" s="277">
        <f>'[1]7'!$J$33</f>
        <v>42.189500000000002</v>
      </c>
      <c r="G12" s="6">
        <f t="shared" si="1"/>
        <v>1.9500000000000739E-2</v>
      </c>
      <c r="H12" s="276">
        <f>'[1]7'!$J$35</f>
        <v>57710</v>
      </c>
      <c r="I12" s="6">
        <f t="shared" si="2"/>
        <v>0.13200000000000001</v>
      </c>
      <c r="J12" s="276">
        <f>'[1]7'!$J$29</f>
        <v>14316600</v>
      </c>
      <c r="K12" s="6">
        <f t="shared" si="3"/>
        <v>0.148065</v>
      </c>
      <c r="L12" s="275">
        <f>'[1]7'!$J$31</f>
        <v>1529.3119999999999</v>
      </c>
      <c r="M12" s="6">
        <f t="shared" si="4"/>
        <v>5.9789999999998145</v>
      </c>
      <c r="N12" s="282">
        <v>730.97</v>
      </c>
      <c r="O12" s="283">
        <v>22143</v>
      </c>
      <c r="P12" s="331">
        <v>536.22</v>
      </c>
      <c r="Q12" s="331">
        <f>'[1]7'!$J$30</f>
        <v>5138.05</v>
      </c>
      <c r="R12" s="319">
        <f t="shared" si="5"/>
        <v>3.999999999996362E-2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19034.310000000001</v>
      </c>
      <c r="C13" s="6">
        <f t="shared" si="6"/>
        <v>6.3800000000010186</v>
      </c>
      <c r="D13" s="276">
        <f>'[1]8'!$J$32</f>
        <v>19033146</v>
      </c>
      <c r="E13" s="6">
        <f t="shared" si="0"/>
        <v>0.14466599999999999</v>
      </c>
      <c r="F13" s="277">
        <f>'[1]8'!$J$33</f>
        <v>42.189599999999999</v>
      </c>
      <c r="G13" s="6">
        <f t="shared" si="1"/>
        <v>9.9999999996214228E-5</v>
      </c>
      <c r="H13" s="276">
        <f>'[1]8'!$J$35</f>
        <v>57710</v>
      </c>
      <c r="I13" s="6">
        <f t="shared" si="2"/>
        <v>0</v>
      </c>
      <c r="J13" s="276">
        <f>'[1]8'!$J$29</f>
        <v>14461250</v>
      </c>
      <c r="K13" s="6">
        <f t="shared" si="3"/>
        <v>0.14465</v>
      </c>
      <c r="L13" s="275">
        <f>'[1]8'!$J$31</f>
        <v>1535.7909999999999</v>
      </c>
      <c r="M13" s="6">
        <f t="shared" si="4"/>
        <v>6.4790000000000418</v>
      </c>
      <c r="N13" s="282">
        <v>730.95</v>
      </c>
      <c r="O13" s="283">
        <v>22114</v>
      </c>
      <c r="P13" s="331">
        <v>536.20000000000005</v>
      </c>
      <c r="Q13" s="331">
        <f>'[1]8'!$J$30</f>
        <v>5138.1000000000004</v>
      </c>
      <c r="R13" s="319">
        <f t="shared" si="5"/>
        <v>5.0000000000181899E-2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19039.88</v>
      </c>
      <c r="C14" s="6">
        <f t="shared" si="6"/>
        <v>5.569999999999709</v>
      </c>
      <c r="D14" s="276">
        <f>'[1]9'!$J$32</f>
        <v>19182494</v>
      </c>
      <c r="E14" s="6">
        <f t="shared" si="0"/>
        <v>0.14934800000000001</v>
      </c>
      <c r="F14" s="277">
        <f>'[1]9'!$J$33</f>
        <v>42.262599999999999</v>
      </c>
      <c r="G14" s="6">
        <f t="shared" si="1"/>
        <v>7.3000000000000398E-2</v>
      </c>
      <c r="H14" s="276">
        <f>'[1]9'!$J$35</f>
        <v>57837</v>
      </c>
      <c r="I14" s="6">
        <f t="shared" si="2"/>
        <v>0.127</v>
      </c>
      <c r="J14" s="276">
        <f>'[1]9'!$J$29</f>
        <v>14608426</v>
      </c>
      <c r="K14" s="6">
        <f t="shared" si="3"/>
        <v>0.147176</v>
      </c>
      <c r="L14" s="275">
        <f>'[1]9'!$J$31</f>
        <v>1541.7260000000001</v>
      </c>
      <c r="M14" s="6">
        <f t="shared" si="4"/>
        <v>5.9350000000001728</v>
      </c>
      <c r="N14" s="282">
        <v>730.94</v>
      </c>
      <c r="O14" s="283">
        <v>22099</v>
      </c>
      <c r="P14" s="331">
        <v>536.20000000000005</v>
      </c>
      <c r="Q14" s="331">
        <f>'[1]9'!$J$30</f>
        <v>5138.1400000000003</v>
      </c>
      <c r="R14" s="319">
        <f t="shared" si="5"/>
        <v>3.999999999996362E-2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19046.23</v>
      </c>
      <c r="C15" s="6">
        <f t="shared" si="6"/>
        <v>6.3499999999985448</v>
      </c>
      <c r="D15" s="276">
        <f>'[1]10'!$J$32</f>
        <v>19182494</v>
      </c>
      <c r="E15" s="6">
        <f t="shared" si="0"/>
        <v>0</v>
      </c>
      <c r="F15" s="277">
        <f>'[1]10'!$J$33</f>
        <v>42.301900000000003</v>
      </c>
      <c r="G15" s="6">
        <f t="shared" si="1"/>
        <v>3.9300000000004331E-2</v>
      </c>
      <c r="H15" s="276">
        <f>'[1]10'!$J$35</f>
        <v>57837</v>
      </c>
      <c r="I15" s="6">
        <f t="shared" si="2"/>
        <v>0</v>
      </c>
      <c r="J15" s="276">
        <f>'[1]10'!$J$29</f>
        <v>14753311</v>
      </c>
      <c r="K15" s="6">
        <f t="shared" si="3"/>
        <v>0.14488500000000001</v>
      </c>
      <c r="L15" s="275">
        <f>'[1]10'!$J$31</f>
        <v>1548.0139999999999</v>
      </c>
      <c r="M15" s="6">
        <f t="shared" si="4"/>
        <v>6.2879999999997835</v>
      </c>
      <c r="N15" s="282">
        <v>730.92</v>
      </c>
      <c r="O15" s="283">
        <v>22069</v>
      </c>
      <c r="P15" s="331">
        <v>536.17999999999995</v>
      </c>
      <c r="Q15" s="331">
        <f>'[1]10'!$J$30</f>
        <v>5138.17</v>
      </c>
      <c r="R15" s="319">
        <f t="shared" si="5"/>
        <v>2.9999999999745341E-2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19052.13</v>
      </c>
      <c r="C16" s="6">
        <f t="shared" si="6"/>
        <v>5.9000000000014552</v>
      </c>
      <c r="D16" s="276">
        <f>'[1]11'!$J$32</f>
        <v>19422986</v>
      </c>
      <c r="E16" s="6">
        <f t="shared" si="0"/>
        <v>0.24049200000000001</v>
      </c>
      <c r="F16" s="277">
        <f>'[1]11'!$J$33</f>
        <v>42.302</v>
      </c>
      <c r="G16" s="6">
        <f t="shared" si="1"/>
        <v>9.9999999996214228E-5</v>
      </c>
      <c r="H16" s="276">
        <f>'[1]11'!$J$35</f>
        <v>57944</v>
      </c>
      <c r="I16" s="6">
        <f t="shared" si="2"/>
        <v>0.107</v>
      </c>
      <c r="J16" s="276">
        <f>'[1]11'!$J$29</f>
        <v>14900793</v>
      </c>
      <c r="K16" s="6">
        <f t="shared" si="3"/>
        <v>0.147482</v>
      </c>
      <c r="L16" s="275">
        <f>'[1]11'!$J$31</f>
        <v>1553.74</v>
      </c>
      <c r="M16" s="6">
        <f t="shared" si="4"/>
        <v>5.7260000000001128</v>
      </c>
      <c r="N16" s="282">
        <v>730.8</v>
      </c>
      <c r="O16" s="283">
        <v>21920</v>
      </c>
      <c r="P16" s="331">
        <v>536.20000000000005</v>
      </c>
      <c r="Q16" s="331">
        <f>'[1]11'!$J$30</f>
        <v>5138.21</v>
      </c>
      <c r="R16" s="319">
        <f t="shared" si="5"/>
        <v>3.999999999996362E-2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19057.080000000002</v>
      </c>
      <c r="C17" s="6">
        <f t="shared" si="6"/>
        <v>4.9500000000007276</v>
      </c>
      <c r="D17" s="276">
        <f>'[1]12'!$J$32</f>
        <v>19568400</v>
      </c>
      <c r="E17" s="6">
        <f t="shared" si="0"/>
        <v>0.14541399999999999</v>
      </c>
      <c r="F17" s="277">
        <f>'[1]12'!$J$33</f>
        <v>42.309800000000003</v>
      </c>
      <c r="G17" s="6">
        <f t="shared" si="1"/>
        <v>7.8000000000031378E-3</v>
      </c>
      <c r="H17" s="276">
        <f>'[1]12'!$J$35</f>
        <v>58037</v>
      </c>
      <c r="I17" s="6">
        <f t="shared" si="2"/>
        <v>9.2999999999999999E-2</v>
      </c>
      <c r="J17" s="276">
        <f>'[1]12'!$J$29</f>
        <v>15044445</v>
      </c>
      <c r="K17" s="6">
        <f t="shared" si="3"/>
        <v>0.143652</v>
      </c>
      <c r="L17" s="275">
        <f>'[1]12'!$J$31</f>
        <v>1558.9559999999999</v>
      </c>
      <c r="M17" s="6">
        <f t="shared" si="4"/>
        <v>5.2159999999998945</v>
      </c>
      <c r="N17" s="282">
        <v>730.81</v>
      </c>
      <c r="O17" s="283">
        <v>21905</v>
      </c>
      <c r="P17" s="331">
        <v>536.20000000000005</v>
      </c>
      <c r="Q17" s="331">
        <f>'[1]12'!$J$30</f>
        <v>5138.25</v>
      </c>
      <c r="R17" s="319">
        <f t="shared" si="5"/>
        <v>3.999999999996362E-2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19062.2</v>
      </c>
      <c r="C18" s="6">
        <f t="shared" si="6"/>
        <v>5.1199999999989814</v>
      </c>
      <c r="D18" s="276">
        <f>'[1]13'!$J$32</f>
        <v>19671010</v>
      </c>
      <c r="E18" s="6">
        <f t="shared" si="0"/>
        <v>0.10261000000000001</v>
      </c>
      <c r="F18" s="277">
        <f>'[1]13'!$J$33</f>
        <v>42.326000000000001</v>
      </c>
      <c r="G18" s="6">
        <f t="shared" si="1"/>
        <v>1.6199999999997772E-2</v>
      </c>
      <c r="H18" s="276">
        <f>'[1]13'!$J$35</f>
        <v>58171</v>
      </c>
      <c r="I18" s="6">
        <f t="shared" si="2"/>
        <v>0.13400000000000001</v>
      </c>
      <c r="J18" s="276">
        <f>'[1]13'!$J$29</f>
        <v>15198744</v>
      </c>
      <c r="K18" s="6">
        <f t="shared" si="3"/>
        <v>0.15429899999999999</v>
      </c>
      <c r="L18" s="275">
        <f>'[1]13'!$J$31</f>
        <v>1564.1120000000001</v>
      </c>
      <c r="M18" s="6">
        <f t="shared" si="4"/>
        <v>5.1560000000001764</v>
      </c>
      <c r="N18" s="282">
        <v>730.9</v>
      </c>
      <c r="O18" s="283">
        <v>22039</v>
      </c>
      <c r="P18" s="331">
        <v>536.22</v>
      </c>
      <c r="Q18" s="331">
        <f>'[1]13'!$J$30</f>
        <v>5138.28</v>
      </c>
      <c r="R18" s="319">
        <f t="shared" si="5"/>
        <v>2.9999999999745341E-2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19067.13</v>
      </c>
      <c r="C19" s="6">
        <f t="shared" si="6"/>
        <v>4.930000000000291</v>
      </c>
      <c r="D19" s="276">
        <f>'[1]14'!$J$32</f>
        <v>19812564</v>
      </c>
      <c r="E19" s="6">
        <f t="shared" si="0"/>
        <v>0.14155400000000001</v>
      </c>
      <c r="F19" s="277">
        <f>'[1]14'!$J$33</f>
        <v>42.326000000000001</v>
      </c>
      <c r="G19" s="6">
        <f t="shared" si="1"/>
        <v>0</v>
      </c>
      <c r="H19" s="276">
        <f>'[1]14'!$J$35</f>
        <v>58171</v>
      </c>
      <c r="I19" s="6">
        <f t="shared" si="2"/>
        <v>0</v>
      </c>
      <c r="J19" s="276">
        <f>'[1]14'!$J$29</f>
        <v>15342699</v>
      </c>
      <c r="K19" s="6">
        <f t="shared" si="3"/>
        <v>0.143955</v>
      </c>
      <c r="L19" s="275">
        <f>'[1]14'!$J$31</f>
        <v>1569.55</v>
      </c>
      <c r="M19" s="6">
        <f t="shared" si="4"/>
        <v>5.4379999999998745</v>
      </c>
      <c r="N19" s="282">
        <v>730.94</v>
      </c>
      <c r="O19" s="283">
        <v>22099</v>
      </c>
      <c r="P19" s="331">
        <v>536.21</v>
      </c>
      <c r="Q19" s="331">
        <f>'[1]14'!$J$30</f>
        <v>5138.32</v>
      </c>
      <c r="R19" s="319">
        <f t="shared" si="5"/>
        <v>3.999999999996362E-2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19072.2</v>
      </c>
      <c r="C20" s="6">
        <f t="shared" si="6"/>
        <v>5.069999999999709</v>
      </c>
      <c r="D20" s="276">
        <f>'[1]15'!$J$32</f>
        <v>19957794</v>
      </c>
      <c r="E20" s="6">
        <f t="shared" si="0"/>
        <v>0.14523</v>
      </c>
      <c r="F20" s="277">
        <f>'[1]15'!$J$33</f>
        <v>42.326099999999997</v>
      </c>
      <c r="G20" s="6">
        <f t="shared" ref="G20:G27" si="8">IF(ISBLANK(F20),"",(F20-F19))</f>
        <v>9.9999999996214228E-5</v>
      </c>
      <c r="H20" s="276">
        <f>'[1]15'!$J$35</f>
        <v>58317</v>
      </c>
      <c r="I20" s="6">
        <f t="shared" si="2"/>
        <v>0.14599999999999999</v>
      </c>
      <c r="J20" s="276">
        <f>'[1]15'!$J$29</f>
        <v>15505420</v>
      </c>
      <c r="K20" s="6">
        <f t="shared" si="3"/>
        <v>0.162721</v>
      </c>
      <c r="L20" s="275">
        <f>'[1]15'!$J$31</f>
        <v>1574.7950000000001</v>
      </c>
      <c r="M20" s="6">
        <f t="shared" si="4"/>
        <v>5.2450000000001182</v>
      </c>
      <c r="N20" s="282">
        <v>730.92</v>
      </c>
      <c r="O20" s="283">
        <v>22069</v>
      </c>
      <c r="P20" s="331">
        <v>536.19000000000005</v>
      </c>
      <c r="Q20" s="331">
        <f>'[1]15'!$J$30</f>
        <v>5138.3500000000004</v>
      </c>
      <c r="R20" s="319">
        <f t="shared" si="5"/>
        <v>3.0000000000654836E-2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19078.310000000001</v>
      </c>
      <c r="C21" s="6">
        <f t="shared" si="6"/>
        <v>6.1100000000005821</v>
      </c>
      <c r="D21" s="276">
        <f>'[1]16'!$J$32</f>
        <v>20276965.199999999</v>
      </c>
      <c r="E21" s="6">
        <f t="shared" si="0"/>
        <v>0.31917119999999927</v>
      </c>
      <c r="F21" s="277">
        <f>'[1]16'!$J$33</f>
        <v>42.392600000000002</v>
      </c>
      <c r="G21" s="6">
        <f t="shared" si="8"/>
        <v>6.6500000000004889E-2</v>
      </c>
      <c r="H21" s="276">
        <f>'[1]16'!$J$35</f>
        <v>58466</v>
      </c>
      <c r="I21" s="6">
        <f>IF(ISBLANK(H21),"",(H21-H20)*1000/1000000)</f>
        <v>0.14899999999999999</v>
      </c>
      <c r="J21" s="276">
        <f>'[1]16'!$J$29</f>
        <v>15654429</v>
      </c>
      <c r="K21" s="6">
        <f t="shared" si="3"/>
        <v>0.149009</v>
      </c>
      <c r="L21" s="275">
        <f>'[1]16'!$J$31</f>
        <v>1580.886</v>
      </c>
      <c r="M21" s="6">
        <f t="shared" si="4"/>
        <v>6.0909999999998945</v>
      </c>
      <c r="N21" s="282">
        <v>730.9</v>
      </c>
      <c r="O21" s="283">
        <v>22039</v>
      </c>
      <c r="P21" s="331">
        <v>536.17999999999995</v>
      </c>
      <c r="Q21" s="331">
        <f>'[1]16'!$J$30</f>
        <v>5138.3999999999996</v>
      </c>
      <c r="R21" s="319">
        <f t="shared" si="5"/>
        <v>4.9999999999272404E-2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19084.38</v>
      </c>
      <c r="C22" s="6">
        <f t="shared" si="6"/>
        <v>6.069999999999709</v>
      </c>
      <c r="D22" s="276">
        <f>'[1]17'!$J$32</f>
        <v>20447768.5</v>
      </c>
      <c r="E22" s="6">
        <f t="shared" si="0"/>
        <v>0.17080330000000074</v>
      </c>
      <c r="F22" s="277">
        <f>'[1]17'!$J$33</f>
        <v>42.392600000000002</v>
      </c>
      <c r="G22" s="6">
        <f t="shared" si="8"/>
        <v>0</v>
      </c>
      <c r="H22" s="276">
        <f>'[1]17'!$J$35</f>
        <v>58589</v>
      </c>
      <c r="I22" s="6">
        <f t="shared" si="2"/>
        <v>0.123</v>
      </c>
      <c r="J22" s="276">
        <f>'[1]17'!$J$29</f>
        <v>15801672</v>
      </c>
      <c r="K22" s="6">
        <f t="shared" si="3"/>
        <v>0.14724300000000001</v>
      </c>
      <c r="L22" s="275">
        <f>'[1]17'!$J$31</f>
        <v>1586.9259999999999</v>
      </c>
      <c r="M22" s="6">
        <f t="shared" si="4"/>
        <v>6.0399999999999636</v>
      </c>
      <c r="N22" s="282">
        <v>730.89</v>
      </c>
      <c r="O22" s="283">
        <v>22024</v>
      </c>
      <c r="P22" s="331">
        <v>536.16999999999996</v>
      </c>
      <c r="Q22" s="331">
        <f>'[1]17'!$J$30</f>
        <v>5138.43</v>
      </c>
      <c r="R22" s="319">
        <f t="shared" si="5"/>
        <v>3.0000000000654836E-2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19089.96</v>
      </c>
      <c r="C23" s="6">
        <f t="shared" si="6"/>
        <v>5.5799999999981083</v>
      </c>
      <c r="D23" s="276">
        <f>'[1]18'!$J$32</f>
        <v>20558871</v>
      </c>
      <c r="E23" s="6">
        <f t="shared" si="0"/>
        <v>0.11110250000000001</v>
      </c>
      <c r="F23" s="277">
        <f>'[1]18'!$J$33</f>
        <v>42.418500000000002</v>
      </c>
      <c r="G23" s="6">
        <f t="shared" si="8"/>
        <v>2.5900000000000034E-2</v>
      </c>
      <c r="H23" s="276">
        <f>'[1]18'!$J$35</f>
        <v>58697</v>
      </c>
      <c r="I23" s="6">
        <f t="shared" si="2"/>
        <v>0.108</v>
      </c>
      <c r="J23" s="276">
        <f>'[1]18'!$J$29</f>
        <v>15951482</v>
      </c>
      <c r="K23" s="6">
        <f t="shared" si="3"/>
        <v>0.14981</v>
      </c>
      <c r="L23" s="275">
        <f>'[1]18'!$J$31</f>
        <v>1592.4639999999999</v>
      </c>
      <c r="M23" s="6">
        <f t="shared" si="4"/>
        <v>5.5380000000000109</v>
      </c>
      <c r="N23" s="282">
        <v>730.87</v>
      </c>
      <c r="O23" s="283">
        <v>21994</v>
      </c>
      <c r="P23" s="331">
        <v>536.15</v>
      </c>
      <c r="Q23" s="331">
        <f>'[1]18'!$J$30</f>
        <v>5138.47</v>
      </c>
      <c r="R23" s="319">
        <f t="shared" si="5"/>
        <v>3.999999999996362E-2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19094.96</v>
      </c>
      <c r="C24" s="6">
        <f t="shared" si="6"/>
        <v>5</v>
      </c>
      <c r="D24" s="276">
        <f>'[1]19'!$J$32</f>
        <v>20599750.100000001</v>
      </c>
      <c r="E24" s="6">
        <f t="shared" si="0"/>
        <v>4.0879100000001493E-2</v>
      </c>
      <c r="F24" s="277">
        <f>'[1]19'!$J$33</f>
        <v>42.451999999999998</v>
      </c>
      <c r="G24" s="6">
        <f t="shared" si="8"/>
        <v>3.3499999999996533E-2</v>
      </c>
      <c r="H24" s="276">
        <f>'[1]19'!$J$35</f>
        <v>58697</v>
      </c>
      <c r="I24" s="6">
        <f t="shared" si="2"/>
        <v>0</v>
      </c>
      <c r="J24" s="276">
        <f>'[1]19'!$J$29</f>
        <v>16095145</v>
      </c>
      <c r="K24" s="6">
        <f t="shared" si="3"/>
        <v>0.14366300000000001</v>
      </c>
      <c r="L24" s="275">
        <f>'[1]19'!$J$31</f>
        <v>1597.9770000000001</v>
      </c>
      <c r="M24" s="6">
        <f t="shared" si="4"/>
        <v>5.5130000000001473</v>
      </c>
      <c r="N24" s="282">
        <v>730.87</v>
      </c>
      <c r="O24" s="283">
        <v>21994</v>
      </c>
      <c r="P24" s="331">
        <v>536.16</v>
      </c>
      <c r="Q24" s="331">
        <f>'[1]19'!$J$30</f>
        <v>5138.51</v>
      </c>
      <c r="R24" s="319">
        <f t="shared" si="5"/>
        <v>3.999999999996362E-2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19100.03</v>
      </c>
      <c r="C25" s="6">
        <f t="shared" si="6"/>
        <v>5.069999999999709</v>
      </c>
      <c r="D25" s="276">
        <f>'[1]20'!$J$32</f>
        <v>20677815.699999999</v>
      </c>
      <c r="E25" s="6">
        <f t="shared" si="0"/>
        <v>7.8065599999997765E-2</v>
      </c>
      <c r="F25" s="277">
        <f>'[1]20'!$J$33</f>
        <v>42.452199999999998</v>
      </c>
      <c r="G25" s="6">
        <f t="shared" si="8"/>
        <v>1.9999999999953388E-4</v>
      </c>
      <c r="H25" s="276">
        <f>'[1]20'!$J$35</f>
        <v>58819</v>
      </c>
      <c r="I25" s="6">
        <f t="shared" si="2"/>
        <v>0.122</v>
      </c>
      <c r="J25" s="276">
        <f>'[1]20'!$J$29</f>
        <v>16244975</v>
      </c>
      <c r="K25" s="6">
        <f t="shared" si="3"/>
        <v>0.14982999999999999</v>
      </c>
      <c r="L25" s="275">
        <f>'[1]20'!$J$31</f>
        <v>1603.31</v>
      </c>
      <c r="M25" s="6">
        <f t="shared" si="4"/>
        <v>5.3329999999998563</v>
      </c>
      <c r="N25" s="282">
        <v>730.86</v>
      </c>
      <c r="O25" s="283">
        <v>21979</v>
      </c>
      <c r="P25" s="331">
        <v>536.16</v>
      </c>
      <c r="Q25" s="331">
        <f>'[1]20'!$J$30</f>
        <v>5138.55</v>
      </c>
      <c r="R25" s="319">
        <f t="shared" si="5"/>
        <v>3.999999999996362E-2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19104.990000000002</v>
      </c>
      <c r="C26" s="6">
        <f t="shared" si="6"/>
        <v>4.9600000000027649</v>
      </c>
      <c r="D26" s="276">
        <f>'[1]21'!$J$32</f>
        <v>20772417.199999999</v>
      </c>
      <c r="E26" s="6">
        <f t="shared" si="0"/>
        <v>9.4601500000000005E-2</v>
      </c>
      <c r="F26" s="277">
        <f>'[1]21'!$J$33</f>
        <v>42.452300000000001</v>
      </c>
      <c r="G26" s="6">
        <f t="shared" si="8"/>
        <v>1.0000000000331966E-4</v>
      </c>
      <c r="H26" s="276">
        <f>'[1]21'!$J$35</f>
        <v>58819</v>
      </c>
      <c r="I26" s="6">
        <f t="shared" si="2"/>
        <v>0</v>
      </c>
      <c r="J26" s="276">
        <f>'[1]21'!$J$29</f>
        <v>16386720</v>
      </c>
      <c r="K26" s="6">
        <f t="shared" si="3"/>
        <v>0.14174500000000001</v>
      </c>
      <c r="L26" s="275">
        <f>'[1]21'!$J$31</f>
        <v>1608.204</v>
      </c>
      <c r="M26" s="6">
        <f t="shared" si="4"/>
        <v>4.8940000000000055</v>
      </c>
      <c r="N26" s="282">
        <v>730.85</v>
      </c>
      <c r="O26" s="283">
        <v>21965</v>
      </c>
      <c r="P26" s="331">
        <v>536.15</v>
      </c>
      <c r="Q26" s="331">
        <f>'[1]21'!$J$30</f>
        <v>5138.59</v>
      </c>
      <c r="R26" s="319">
        <f t="shared" si="5"/>
        <v>3.999999999996362E-2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19110.060000000001</v>
      </c>
      <c r="C27" s="6">
        <f t="shared" si="6"/>
        <v>5.069999999999709</v>
      </c>
      <c r="D27" s="276">
        <f>'[1]22'!$J$32</f>
        <v>20890415.800000001</v>
      </c>
      <c r="E27" s="6">
        <f t="shared" si="0"/>
        <v>0.11799860000000149</v>
      </c>
      <c r="F27" s="277">
        <f>'[1]22'!$J$33</f>
        <v>42.452300000000001</v>
      </c>
      <c r="G27" s="6">
        <f t="shared" si="8"/>
        <v>0</v>
      </c>
      <c r="H27" s="276">
        <f>'[1]22'!$J$35</f>
        <v>58912</v>
      </c>
      <c r="I27" s="6">
        <f t="shared" si="2"/>
        <v>9.2999999999999999E-2</v>
      </c>
      <c r="J27" s="276">
        <f>'[1]22'!$J$29</f>
        <v>16534052</v>
      </c>
      <c r="K27" s="6">
        <f t="shared" si="3"/>
        <v>0.14733199999999999</v>
      </c>
      <c r="L27" s="275">
        <f>'[1]22'!$J$31</f>
        <v>1613.414</v>
      </c>
      <c r="M27" s="6">
        <f t="shared" si="4"/>
        <v>5.2100000000000364</v>
      </c>
      <c r="N27" s="282">
        <v>730.83</v>
      </c>
      <c r="O27" s="283">
        <v>21935</v>
      </c>
      <c r="P27" s="331">
        <v>536.13</v>
      </c>
      <c r="Q27" s="331">
        <f>'[1]22'!$J$30</f>
        <v>5138.63</v>
      </c>
      <c r="R27" s="319">
        <f t="shared" si="5"/>
        <v>3.999999999996362E-2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19115.13</v>
      </c>
      <c r="C28" s="6">
        <f t="shared" si="6"/>
        <v>5.069999999999709</v>
      </c>
      <c r="D28" s="276">
        <f>'[1]23'!$J$32</f>
        <v>21062528</v>
      </c>
      <c r="E28" s="6">
        <f t="shared" si="0"/>
        <v>0.17211219999999924</v>
      </c>
      <c r="F28" s="277">
        <f>'[1]23'!$J$33</f>
        <v>42.452399999999997</v>
      </c>
      <c r="G28" s="6">
        <f t="shared" ref="G28:G36" si="9">IF(ISBLANK(F28),"",(F28-F27))</f>
        <v>9.9999999996214228E-5</v>
      </c>
      <c r="H28" s="276">
        <f>'[1]23'!$J$35</f>
        <v>59037</v>
      </c>
      <c r="I28" s="6">
        <f t="shared" si="2"/>
        <v>0.125</v>
      </c>
      <c r="J28" s="276">
        <f>'[1]23'!$J$29</f>
        <v>16678310</v>
      </c>
      <c r="K28" s="6">
        <f t="shared" si="3"/>
        <v>0.144258</v>
      </c>
      <c r="L28" s="275">
        <f>'[1]23'!$J$31</f>
        <v>1618.777</v>
      </c>
      <c r="M28" s="6">
        <f t="shared" si="4"/>
        <v>5.3630000000000564</v>
      </c>
      <c r="N28" s="282">
        <v>730.84</v>
      </c>
      <c r="O28" s="283">
        <v>21950</v>
      </c>
      <c r="P28" s="331">
        <v>536.15</v>
      </c>
      <c r="Q28" s="331">
        <f>'[1]23'!$J$30</f>
        <v>5138.68</v>
      </c>
      <c r="R28" s="319">
        <f t="shared" si="5"/>
        <v>5.0000000000181899E-2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19120.23</v>
      </c>
      <c r="C29" s="6">
        <f t="shared" si="6"/>
        <v>5.0999999999985448</v>
      </c>
      <c r="D29" s="276">
        <f>'[1]24'!$J$32</f>
        <v>21062528</v>
      </c>
      <c r="E29" s="6">
        <f t="shared" si="0"/>
        <v>0</v>
      </c>
      <c r="F29" s="277">
        <f>'[1]24'!$J$33</f>
        <v>42.452399999999997</v>
      </c>
      <c r="G29" s="6">
        <f t="shared" si="9"/>
        <v>0</v>
      </c>
      <c r="H29" s="276">
        <f>'[1]24'!$J$35</f>
        <v>59037</v>
      </c>
      <c r="I29" s="6">
        <f t="shared" si="2"/>
        <v>0</v>
      </c>
      <c r="J29" s="276">
        <f>'[1]24'!$J$29</f>
        <v>16833198</v>
      </c>
      <c r="K29" s="6">
        <f t="shared" si="3"/>
        <v>0.154888</v>
      </c>
      <c r="L29" s="275">
        <f>'[1]24'!$J$31</f>
        <v>1624.1489999999999</v>
      </c>
      <c r="M29" s="6">
        <f t="shared" si="4"/>
        <v>5.3719999999998436</v>
      </c>
      <c r="N29" s="282">
        <v>730.81</v>
      </c>
      <c r="O29" s="283">
        <v>21905</v>
      </c>
      <c r="P29" s="331">
        <v>536.13</v>
      </c>
      <c r="Q29" s="331">
        <f>'[1]24'!$J$30</f>
        <v>5138.74</v>
      </c>
      <c r="R29" s="319">
        <f t="shared" si="5"/>
        <v>5.9999999999490683E-2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19125.63</v>
      </c>
      <c r="C30" s="6">
        <f t="shared" si="6"/>
        <v>5.4000000000014552</v>
      </c>
      <c r="D30" s="276">
        <f>'[1]25'!$J$32</f>
        <v>21153399</v>
      </c>
      <c r="E30" s="6">
        <f t="shared" si="0"/>
        <v>9.0870999999999993E-2</v>
      </c>
      <c r="F30" s="277">
        <f>'[1]25'!$J$33</f>
        <v>42.452500000000001</v>
      </c>
      <c r="G30" s="6">
        <f t="shared" si="9"/>
        <v>1.0000000000331966E-4</v>
      </c>
      <c r="H30" s="276">
        <f>'[1]25'!$J$35</f>
        <v>59125</v>
      </c>
      <c r="I30" s="6">
        <f t="shared" si="2"/>
        <v>8.7999999999999995E-2</v>
      </c>
      <c r="J30" s="276">
        <f>'[1]25'!$J$29</f>
        <v>16978350</v>
      </c>
      <c r="K30" s="6">
        <f t="shared" si="3"/>
        <v>0.145152</v>
      </c>
      <c r="L30" s="275">
        <f>'[1]25'!$J$31</f>
        <v>1629.5630000000001</v>
      </c>
      <c r="M30" s="6">
        <f t="shared" si="4"/>
        <v>5.4140000000002146</v>
      </c>
      <c r="N30" s="282">
        <v>730.78</v>
      </c>
      <c r="O30" s="283">
        <v>21860</v>
      </c>
      <c r="P30" s="331">
        <v>536.1</v>
      </c>
      <c r="Q30" s="331">
        <f>'[1]25'!$J$30</f>
        <v>5138.79</v>
      </c>
      <c r="R30" s="319">
        <f t="shared" si="5"/>
        <v>5.0000000000181899E-2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19131.03</v>
      </c>
      <c r="C31" s="6">
        <f t="shared" si="6"/>
        <v>5.3999999999978172</v>
      </c>
      <c r="D31" s="276">
        <f>'[1]26'!$J$32</f>
        <v>21257958</v>
      </c>
      <c r="E31" s="6">
        <f t="shared" si="0"/>
        <v>0.104559</v>
      </c>
      <c r="F31" s="277">
        <f>'[1]26'!$J$33</f>
        <v>42.517899999999997</v>
      </c>
      <c r="G31" s="6">
        <f t="shared" si="9"/>
        <v>6.5399999999996794E-2</v>
      </c>
      <c r="H31" s="276">
        <f>'[1]26'!$J$35</f>
        <v>59152</v>
      </c>
      <c r="I31" s="6">
        <f t="shared" si="2"/>
        <v>2.7E-2</v>
      </c>
      <c r="J31" s="276">
        <f>'[1]26'!$J$29</f>
        <v>17124590</v>
      </c>
      <c r="K31" s="6">
        <f t="shared" si="3"/>
        <v>0.14624000000000001</v>
      </c>
      <c r="L31" s="275">
        <f>'[1]26'!$J$31</f>
        <v>1634.655</v>
      </c>
      <c r="M31" s="6">
        <f t="shared" si="4"/>
        <v>5.0919999999998709</v>
      </c>
      <c r="N31" s="282">
        <v>730.76</v>
      </c>
      <c r="O31" s="283">
        <v>21831</v>
      </c>
      <c r="P31" s="331">
        <v>536.09</v>
      </c>
      <c r="Q31" s="331">
        <f>'[1]26'!$J$30</f>
        <v>5138.84</v>
      </c>
      <c r="R31" s="319">
        <f t="shared" si="5"/>
        <v>5.0000000000181899E-2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19136.03</v>
      </c>
      <c r="C32" s="6">
        <f t="shared" si="6"/>
        <v>5</v>
      </c>
      <c r="D32" s="276">
        <f>'[1]27'!$J$32</f>
        <v>21633529</v>
      </c>
      <c r="E32" s="6">
        <f t="shared" si="0"/>
        <v>0.37557099999999999</v>
      </c>
      <c r="F32" s="277">
        <f>'[1]27'!$J$33</f>
        <v>42.536000000000001</v>
      </c>
      <c r="G32" s="6">
        <f t="shared" si="9"/>
        <v>1.8100000000004002E-2</v>
      </c>
      <c r="H32" s="276">
        <f>'[1]27'!$J$35</f>
        <v>59451</v>
      </c>
      <c r="I32" s="6">
        <f t="shared" si="2"/>
        <v>0.29899999999999999</v>
      </c>
      <c r="J32" s="276">
        <f>'[1]27'!$J$29</f>
        <v>17270700</v>
      </c>
      <c r="K32" s="6">
        <f t="shared" si="3"/>
        <v>0.14610999999999999</v>
      </c>
      <c r="L32" s="275">
        <f>'[1]27'!$J$31</f>
        <v>1640.066</v>
      </c>
      <c r="M32" s="6">
        <f t="shared" si="4"/>
        <v>5.4110000000000582</v>
      </c>
      <c r="N32" s="282">
        <v>730.75</v>
      </c>
      <c r="O32" s="283">
        <v>21816</v>
      </c>
      <c r="P32" s="331">
        <v>536.08000000000004</v>
      </c>
      <c r="Q32" s="331">
        <f>'[1]27'!$J$30</f>
        <v>5138.8900000000003</v>
      </c>
      <c r="R32" s="319">
        <f t="shared" si="5"/>
        <v>5.0000000000181899E-2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19141.02</v>
      </c>
      <c r="C33" s="6">
        <f t="shared" si="6"/>
        <v>4.9900000000016007</v>
      </c>
      <c r="D33" s="276">
        <f>'[1]28'!$J$32</f>
        <v>21745194</v>
      </c>
      <c r="E33" s="6">
        <f t="shared" si="0"/>
        <v>0.111665</v>
      </c>
      <c r="F33" s="277">
        <f>'[1]28'!$J$33</f>
        <v>42.536099999999998</v>
      </c>
      <c r="G33" s="6">
        <f t="shared" si="9"/>
        <v>9.9999999996214228E-5</v>
      </c>
      <c r="H33" s="276">
        <f>'[1]28'!$J$35</f>
        <v>59582</v>
      </c>
      <c r="I33" s="6">
        <f t="shared" si="2"/>
        <v>0.13100000000000001</v>
      </c>
      <c r="J33" s="276">
        <f>'[1]28'!$J$29</f>
        <v>17416563</v>
      </c>
      <c r="K33" s="6">
        <f t="shared" si="3"/>
        <v>0.14586299999999999</v>
      </c>
      <c r="L33" s="275">
        <f>'[1]28'!$J$31</f>
        <v>1645.1659999999999</v>
      </c>
      <c r="M33" s="6">
        <f t="shared" si="4"/>
        <v>5.0999999999999091</v>
      </c>
      <c r="N33" s="282">
        <v>730.74</v>
      </c>
      <c r="O33" s="283">
        <v>21801</v>
      </c>
      <c r="P33" s="331">
        <v>536.09</v>
      </c>
      <c r="Q33" s="331">
        <f>'[1]28'!$J$30</f>
        <v>5138.9399999999996</v>
      </c>
      <c r="R33" s="319">
        <f t="shared" si="5"/>
        <v>4.9999999999272404E-2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19145.98</v>
      </c>
      <c r="C34" s="6">
        <f t="shared" si="6"/>
        <v>4.9599999999991269</v>
      </c>
      <c r="D34" s="276">
        <f>'[1]29'!$J$32</f>
        <v>21824356</v>
      </c>
      <c r="E34" s="6">
        <f t="shared" si="0"/>
        <v>7.9161999999999996E-2</v>
      </c>
      <c r="F34" s="277">
        <f>'[1]29'!$J$33</f>
        <v>42.579000000000001</v>
      </c>
      <c r="G34" s="6">
        <f t="shared" si="9"/>
        <v>4.2900000000003047E-2</v>
      </c>
      <c r="H34" s="276">
        <f>'[1]29'!$J$35</f>
        <v>59582</v>
      </c>
      <c r="I34" s="6">
        <f t="shared" si="2"/>
        <v>0</v>
      </c>
      <c r="J34" s="276">
        <f>'[1]29'!$J$29</f>
        <v>17564065</v>
      </c>
      <c r="K34" s="6">
        <f t="shared" si="3"/>
        <v>0.14750199999999999</v>
      </c>
      <c r="L34" s="275">
        <f>'[1]29'!$J$31</f>
        <v>1650.04</v>
      </c>
      <c r="M34" s="6">
        <f t="shared" si="4"/>
        <v>4.8740000000000236</v>
      </c>
      <c r="N34" s="282">
        <v>730.72</v>
      </c>
      <c r="O34" s="283">
        <v>21771</v>
      </c>
      <c r="P34" s="331">
        <v>536.05999999999995</v>
      </c>
      <c r="Q34" s="331">
        <f>'[1]29'!$J$30</f>
        <v>5138.99</v>
      </c>
      <c r="R34" s="319">
        <f t="shared" si="5"/>
        <v>5.0000000000181899E-2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19150.939999999999</v>
      </c>
      <c r="C35" s="6">
        <f t="shared" si="6"/>
        <v>4.9599999999991269</v>
      </c>
      <c r="D35" s="276">
        <f>'[1]30'!$J$32</f>
        <v>21991138</v>
      </c>
      <c r="E35" s="6">
        <f t="shared" si="0"/>
        <v>0.16678200000000001</v>
      </c>
      <c r="F35" s="277">
        <f>'[1]30'!$J$33</f>
        <v>42.579900000000002</v>
      </c>
      <c r="G35" s="6">
        <f t="shared" si="9"/>
        <v>9.0000000000145519E-4</v>
      </c>
      <c r="H35" s="276">
        <f>'[1]30'!$J$35</f>
        <v>59696</v>
      </c>
      <c r="I35" s="6">
        <f t="shared" si="2"/>
        <v>0.114</v>
      </c>
      <c r="J35" s="276">
        <f>'[1]30'!$J$29</f>
        <v>17715684</v>
      </c>
      <c r="K35" s="6">
        <f t="shared" si="3"/>
        <v>0.151619</v>
      </c>
      <c r="L35" s="275">
        <f>'[1]30'!$J$31</f>
        <v>1655.1559999999999</v>
      </c>
      <c r="M35" s="6">
        <f t="shared" si="4"/>
        <v>5.1159999999999854</v>
      </c>
      <c r="N35" s="282">
        <v>730.74</v>
      </c>
      <c r="O35" s="283">
        <v>21801</v>
      </c>
      <c r="P35" s="331">
        <v>536.03</v>
      </c>
      <c r="Q35" s="331">
        <f>'[1]30'!$J$30</f>
        <v>5139.03</v>
      </c>
      <c r="R35" s="319">
        <f t="shared" si="5"/>
        <v>3.999999999996362E-2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>
        <f>'[1]31'!$J$34</f>
        <v>19155.45</v>
      </c>
      <c r="C36" s="6">
        <f t="shared" si="6"/>
        <v>4.5100000000020373</v>
      </c>
      <c r="D36" s="276">
        <f>'[1]31'!$J$32</f>
        <v>22102750</v>
      </c>
      <c r="E36" s="6">
        <f t="shared" si="0"/>
        <v>0.111612</v>
      </c>
      <c r="F36" s="277">
        <f>'[1]31'!$J$33</f>
        <v>42.58</v>
      </c>
      <c r="G36" s="6">
        <f t="shared" si="9"/>
        <v>9.9999999996214228E-5</v>
      </c>
      <c r="H36" s="276">
        <f>'[1]31'!$J$35</f>
        <v>59809</v>
      </c>
      <c r="I36" s="6">
        <f t="shared" si="2"/>
        <v>0.113</v>
      </c>
      <c r="J36" s="276">
        <f>'[1]31'!$J$29</f>
        <v>17861839</v>
      </c>
      <c r="K36" s="6">
        <f t="shared" si="3"/>
        <v>0.14615500000000001</v>
      </c>
      <c r="L36" s="275">
        <f>'[1]31'!$J$31</f>
        <v>1659.816</v>
      </c>
      <c r="M36" s="6">
        <f t="shared" si="4"/>
        <v>4.6600000000000819</v>
      </c>
      <c r="N36" s="285">
        <v>730.81</v>
      </c>
      <c r="O36" s="286">
        <v>21905</v>
      </c>
      <c r="P36" s="332">
        <v>536.22</v>
      </c>
      <c r="Q36" s="331">
        <f>'[1]31'!$J$30</f>
        <v>5139.08</v>
      </c>
      <c r="R36" s="319">
        <f t="shared" si="5"/>
        <v>5.0000000000181899E-2</v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591392.34</v>
      </c>
      <c r="C37" s="148">
        <f>SUMIF(C6:C36,"&lt;&gt;#VALUE!")</f>
        <v>166.40999999999985</v>
      </c>
      <c r="D37" s="149"/>
      <c r="E37" s="148">
        <f>SUMIF(E6:E36,"&lt;&gt;#VALUE!")</f>
        <v>4.2075909999999999</v>
      </c>
      <c r="F37" s="149"/>
      <c r="G37" s="148">
        <f>SUMIF(G6:G36,"&lt;&gt;#VALUE!")</f>
        <v>0.51639999999999731</v>
      </c>
      <c r="H37" s="149"/>
      <c r="I37" s="148">
        <f>SUMIF(I6:I36,"&lt;&gt;#VALUE!")</f>
        <v>2.8580000000000001</v>
      </c>
      <c r="J37" s="150"/>
      <c r="K37" s="148">
        <f>SUMIF(K6:K36,"&lt;&gt;#VALUE!")</f>
        <v>4.578081000000001</v>
      </c>
      <c r="L37" s="148"/>
      <c r="M37" s="148">
        <f>SUMIF(M6:M36,"&lt;&gt;#VALUE!")</f>
        <v>170.55500000000006</v>
      </c>
      <c r="N37" s="148"/>
      <c r="O37" s="197"/>
      <c r="P37" s="148"/>
      <c r="Q37" s="314"/>
      <c r="R37" s="320">
        <f>SUMIF(R6:R36,"&lt;&gt;#VALUE!")</f>
        <v>1.1199999999998909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19077.172258064515</v>
      </c>
      <c r="C38" s="143">
        <f>AVERAGEIF(C6:C36,"&lt;&gt;#VALUE!")</f>
        <v>5.3680645161290279</v>
      </c>
      <c r="D38" s="143"/>
      <c r="E38" s="143">
        <f>AVERAGEIF(E6:E36,"&lt;&gt;#VALUE!")</f>
        <v>0.13572874193548387</v>
      </c>
      <c r="F38" s="143"/>
      <c r="G38" s="143">
        <f>AVERAGEIF(G6:G36,"&lt;&gt;#VALUE!")</f>
        <v>1.6658064516128945E-2</v>
      </c>
      <c r="H38" s="143"/>
      <c r="I38" s="143">
        <f>AVERAGEIF(I6:I36,"&lt;&gt;#VALUE!")</f>
        <v>9.2193548387096771E-2</v>
      </c>
      <c r="J38" s="143"/>
      <c r="K38" s="143">
        <f>AVERAGEIF(K6:K36,"&lt;&gt;#VALUE!")</f>
        <v>0.14768003225806456</v>
      </c>
      <c r="L38" s="143"/>
      <c r="M38" s="143">
        <f>AVERAGEIF(M6:M36,"&lt;&gt;#VALUE!")</f>
        <v>5.501774193548389</v>
      </c>
      <c r="N38" s="143">
        <f>AVERAGEIF(N6:N36,"&lt;&gt;#VALUE!")</f>
        <v>730.88354838709699</v>
      </c>
      <c r="O38" s="198"/>
      <c r="P38" s="143">
        <f>AVERAGEIF(P6:P36,"&lt;&gt;#VALUE!")</f>
        <v>536.17387096774189</v>
      </c>
      <c r="Q38" s="315"/>
      <c r="R38" s="321">
        <f>AVERAGEIF(R6:R36,"&lt;&gt;#VALUE!")</f>
        <v>3.6129032258060995E-2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4.5100000000020373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0.14174500000000001</v>
      </c>
      <c r="L39" s="16"/>
      <c r="M39" s="16">
        <f>MIN(M6:M36)</f>
        <v>4.6600000000000819</v>
      </c>
      <c r="N39" s="16">
        <f>MIN(N6:N36)</f>
        <v>730.72</v>
      </c>
      <c r="O39" s="199"/>
      <c r="P39" s="16">
        <f>MIN(P6:P36)</f>
        <v>536.03</v>
      </c>
      <c r="Q39" s="316"/>
      <c r="R39" s="322">
        <f>MIN(R6:R36)</f>
        <v>-9.0000000000145519E-2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6.75</v>
      </c>
      <c r="D40" s="153"/>
      <c r="E40" s="153">
        <f>MAX(E6:E36)</f>
        <v>0.37557099999999999</v>
      </c>
      <c r="F40" s="153"/>
      <c r="G40" s="153">
        <f>MAX(G6:G36)</f>
        <v>7.3199999999999932E-2</v>
      </c>
      <c r="H40" s="153"/>
      <c r="I40" s="153">
        <f>MAX(I6:I36)</f>
        <v>0.29899999999999999</v>
      </c>
      <c r="J40" s="153"/>
      <c r="K40" s="153">
        <f>MAX(K6:K36)</f>
        <v>0.162721</v>
      </c>
      <c r="L40" s="153"/>
      <c r="M40" s="153">
        <f>MAX(M6:M36)</f>
        <v>6.6210000000000946</v>
      </c>
      <c r="N40" s="153">
        <f>MAX(N6:N36)</f>
        <v>731.08</v>
      </c>
      <c r="O40" s="200"/>
      <c r="P40" s="153">
        <f>MAX(P6:P36)</f>
        <v>536.29</v>
      </c>
      <c r="Q40" s="317"/>
      <c r="R40" s="323">
        <f>MAX(R6:R36)</f>
        <v>5.9999999999490683E-2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51" t="s">
        <v>11</v>
      </c>
      <c r="F42" s="351"/>
      <c r="G42" s="351"/>
      <c r="H42" s="351"/>
      <c r="I42" s="351"/>
    </row>
    <row r="43" spans="1:20" x14ac:dyDescent="0.2">
      <c r="A43" s="1"/>
    </row>
    <row r="45" spans="1:20" x14ac:dyDescent="0.2">
      <c r="B45" s="348" t="s">
        <v>10</v>
      </c>
      <c r="C45" s="348"/>
      <c r="D45" s="349"/>
      <c r="E45" s="19">
        <f>SUM(C37-E37)</f>
        <v>162.20240899999985</v>
      </c>
      <c r="F45" s="3"/>
      <c r="H45" s="348" t="s">
        <v>9</v>
      </c>
      <c r="I45" s="348"/>
      <c r="J45" s="348"/>
      <c r="K45" s="20">
        <f>SUM(E45-E49)</f>
        <v>-0.91651000000021554</v>
      </c>
    </row>
    <row r="46" spans="1:20" x14ac:dyDescent="0.2">
      <c r="B46" s="347" t="s">
        <v>8</v>
      </c>
      <c r="C46" s="347"/>
      <c r="D46" s="347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48" t="s">
        <v>7</v>
      </c>
      <c r="C49" s="348"/>
      <c r="D49" s="348"/>
      <c r="E49" s="20">
        <f>SUM(M37-K37-I37)</f>
        <v>163.11891900000006</v>
      </c>
      <c r="H49" s="346" t="s">
        <v>6</v>
      </c>
      <c r="I49" s="346"/>
      <c r="J49" s="346"/>
      <c r="K49" s="19">
        <f>SUMIF(C6:C36,"&gt;0")/COUNTIF(C6:C36,"&gt;0")</f>
        <v>5.3680645161290279</v>
      </c>
    </row>
    <row r="50" spans="2:11" x14ac:dyDescent="0.2">
      <c r="B50" s="347" t="s">
        <v>5</v>
      </c>
      <c r="C50" s="347"/>
      <c r="D50" s="347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48" t="s">
        <v>4</v>
      </c>
      <c r="C53" s="348"/>
      <c r="D53" s="348"/>
      <c r="E53" s="20">
        <f>SUM(E37-G37-I37)</f>
        <v>0.83319100000000246</v>
      </c>
      <c r="H53" s="348" t="s">
        <v>3</v>
      </c>
      <c r="I53" s="348"/>
      <c r="J53" s="348"/>
      <c r="K53" s="20">
        <f>MAX(C6:C36)</f>
        <v>6.75</v>
      </c>
    </row>
    <row r="54" spans="2:11" x14ac:dyDescent="0.2">
      <c r="B54" s="347" t="s">
        <v>2</v>
      </c>
      <c r="C54" s="347"/>
      <c r="D54" s="347"/>
    </row>
    <row r="55" spans="2:11" x14ac:dyDescent="0.2">
      <c r="B55" s="347" t="s">
        <v>1</v>
      </c>
      <c r="C55" s="347"/>
      <c r="D55" s="347"/>
      <c r="E55" s="17"/>
    </row>
    <row r="56" spans="2:11" x14ac:dyDescent="0.2">
      <c r="B56" s="347" t="s">
        <v>0</v>
      </c>
      <c r="C56" s="347"/>
      <c r="D56" s="347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6" sqref="A36:XFD36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29" ht="13.15" customHeight="1" thickBot="1" x14ac:dyDescent="0.3">
      <c r="A2" s="376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183"/>
      <c r="L2" s="375" t="s">
        <v>81</v>
      </c>
      <c r="M2" s="375"/>
      <c r="N2" s="373" t="s">
        <v>123</v>
      </c>
      <c r="O2" s="374"/>
    </row>
    <row r="3" spans="1:29" ht="13.5" customHeight="1" thickBot="1" x14ac:dyDescent="0.25">
      <c r="A3" s="361" t="s">
        <v>24</v>
      </c>
      <c r="B3" s="364" t="s">
        <v>53</v>
      </c>
      <c r="C3" s="364" t="s">
        <v>28</v>
      </c>
      <c r="D3" s="367" t="s">
        <v>117</v>
      </c>
      <c r="E3" s="370" t="s">
        <v>29</v>
      </c>
      <c r="F3" s="371"/>
      <c r="G3" s="371"/>
      <c r="H3" s="371"/>
      <c r="I3" s="371"/>
      <c r="J3" s="371"/>
      <c r="K3" s="371"/>
      <c r="L3" s="371"/>
      <c r="M3" s="371"/>
      <c r="N3" s="371"/>
      <c r="O3" s="372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2"/>
      <c r="B4" s="365"/>
      <c r="C4" s="365"/>
      <c r="D4" s="368"/>
      <c r="E4" s="356" t="s">
        <v>30</v>
      </c>
      <c r="F4" s="357"/>
      <c r="G4" s="357"/>
      <c r="H4" s="357" t="s">
        <v>31</v>
      </c>
      <c r="I4" s="357"/>
      <c r="J4" s="52" t="s">
        <v>32</v>
      </c>
      <c r="K4" s="358" t="s">
        <v>33</v>
      </c>
      <c r="L4" s="358"/>
      <c r="M4" s="358" t="s">
        <v>34</v>
      </c>
      <c r="N4" s="359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3"/>
      <c r="B5" s="366"/>
      <c r="C5" s="366"/>
      <c r="D5" s="369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45</v>
      </c>
      <c r="C6" s="154">
        <f>'[1]1'!$F$5</f>
        <v>0</v>
      </c>
      <c r="D6" s="136">
        <f>'[2]1'!$P$33</f>
        <v>15.666666666666666</v>
      </c>
      <c r="E6" s="271">
        <f>'[2]1'!$P$14</f>
        <v>11.3</v>
      </c>
      <c r="F6" s="269">
        <f>'[2]1'!$P$23</f>
        <v>2.3849999999999998</v>
      </c>
      <c r="G6" s="266">
        <f>'[2]1'!$P$34</f>
        <v>0.12183333333333334</v>
      </c>
      <c r="H6" s="267">
        <f>'[2]1'!$P$10</f>
        <v>8.42</v>
      </c>
      <c r="I6" s="268">
        <f>'[2]1'!$P$32</f>
        <v>9.0466666666666669</v>
      </c>
      <c r="J6" s="267">
        <f>'[2]1'!$P$36</f>
        <v>3.5999999999999996</v>
      </c>
      <c r="K6" s="272">
        <f>'[2]1'!$P$9</f>
        <v>125</v>
      </c>
      <c r="L6" s="272">
        <f>'[2]1'!$P$31</f>
        <v>135.66666666666666</v>
      </c>
      <c r="M6" s="272">
        <f>'[2]1'!$P$7</f>
        <v>91</v>
      </c>
      <c r="N6" s="272">
        <f>'[2]1'!$P$29</f>
        <v>75.666666666666671</v>
      </c>
      <c r="O6" s="272">
        <f>'[2]1'!$P$30</f>
        <v>3.6666666666666665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40</v>
      </c>
      <c r="C7" s="154">
        <f>'[1]2'!$F$5</f>
        <v>0</v>
      </c>
      <c r="D7" s="136">
        <f>'[2]2'!$P$33</f>
        <v>15.666666666666666</v>
      </c>
      <c r="E7" s="271">
        <f>'[2]2'!$P$14</f>
        <v>8.89</v>
      </c>
      <c r="F7" s="269">
        <f>'[2]2'!$P$23</f>
        <v>2.2183333333333333</v>
      </c>
      <c r="G7" s="266">
        <f>'[2]2'!$P$34</f>
        <v>9.7166666666666665E-2</v>
      </c>
      <c r="H7" s="267">
        <f>'[2]2'!$P$10</f>
        <v>8.41</v>
      </c>
      <c r="I7" s="268">
        <f>'[2]2'!$P$32</f>
        <v>8.9283333333333328</v>
      </c>
      <c r="J7" s="267">
        <f>'[2]2'!$P$36</f>
        <v>3.81</v>
      </c>
      <c r="K7" s="272">
        <f>'[2]2'!$P$9</f>
        <v>120</v>
      </c>
      <c r="L7" s="272">
        <f>'[2]2'!$P$31</f>
        <v>130.33333333333334</v>
      </c>
      <c r="M7" s="272">
        <f>'[2]2'!$P$7</f>
        <v>92</v>
      </c>
      <c r="N7" s="288">
        <f>'[2]2'!$P$29</f>
        <v>69</v>
      </c>
      <c r="O7" s="288">
        <f>'[2]2'!$P$30</f>
        <v>5.333333333333333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30</v>
      </c>
      <c r="C8" s="154">
        <f>'[1]3'!$F$5</f>
        <v>0</v>
      </c>
      <c r="D8" s="136">
        <f>'[2]3'!$P$33</f>
        <v>14.166666666666666</v>
      </c>
      <c r="E8" s="271">
        <f>'[2]3'!$P$14</f>
        <v>11.1</v>
      </c>
      <c r="F8" s="269">
        <f>'[2]3'!$P$23</f>
        <v>2.4333333333333331</v>
      </c>
      <c r="G8" s="266">
        <f>'[2]3'!$P$34</f>
        <v>0.10016666666666667</v>
      </c>
      <c r="H8" s="267">
        <f>'[2]3'!$P$10</f>
        <v>8.4700000000000006</v>
      </c>
      <c r="I8" s="268">
        <f>'[2]3'!$P$32</f>
        <v>9.1516666666666673</v>
      </c>
      <c r="J8" s="267">
        <f>'[2]3'!$P$36</f>
        <v>3.8233333333333341</v>
      </c>
      <c r="K8" s="272">
        <f>'[2]3'!$P$9</f>
        <v>124</v>
      </c>
      <c r="L8" s="272">
        <f>'[2]3'!$P$31</f>
        <v>133.66666666666666</v>
      </c>
      <c r="M8" s="272">
        <f>'[2]3'!$P$7</f>
        <v>96</v>
      </c>
      <c r="N8" s="272">
        <f>'[2]3'!$P$29</f>
        <v>67.666666666666671</v>
      </c>
      <c r="O8" s="272">
        <f>'[2]3'!$P$30</f>
        <v>4.333333333333333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37</v>
      </c>
      <c r="C9" s="154">
        <f>'[1]4'!$F$5</f>
        <v>0</v>
      </c>
      <c r="D9" s="136">
        <f>'[2]4'!$P$33</f>
        <v>13.666666666666666</v>
      </c>
      <c r="E9" s="271">
        <f>'[2]4'!$P$14</f>
        <v>10.199999999999999</v>
      </c>
      <c r="F9" s="269">
        <f>'[2]4'!$P$23</f>
        <v>2.1783333333333332</v>
      </c>
      <c r="G9" s="266">
        <f>'[2]4'!$P$34</f>
        <v>9.1999999999999985E-2</v>
      </c>
      <c r="H9" s="267">
        <f>'[2]4'!$P$10</f>
        <v>8.5500000000000007</v>
      </c>
      <c r="I9" s="268">
        <f>'[2]4'!$P$32</f>
        <v>8.9866666666666664</v>
      </c>
      <c r="J9" s="267">
        <f>'[2]4'!$P$36</f>
        <v>3.7416666666666658</v>
      </c>
      <c r="K9" s="272">
        <f>'[2]4'!$P$9</f>
        <v>132</v>
      </c>
      <c r="L9" s="272">
        <f>'[2]4'!$P$31</f>
        <v>128.66666666666666</v>
      </c>
      <c r="M9" s="272">
        <f>'[2]4'!$P$7</f>
        <v>91</v>
      </c>
      <c r="N9" s="272">
        <f>'[2]4'!$P$29</f>
        <v>70.333333333333329</v>
      </c>
      <c r="O9" s="272">
        <f>'[2]4'!$P$30</f>
        <v>2.6666666666666665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51</v>
      </c>
      <c r="C10" s="154">
        <f>'[1]5'!$F$5</f>
        <v>0</v>
      </c>
      <c r="D10" s="136">
        <f>'[2]5'!$P$33</f>
        <v>15.166666666666666</v>
      </c>
      <c r="E10" s="271">
        <f>'[2]5'!$P$14</f>
        <v>9.89</v>
      </c>
      <c r="F10" s="269">
        <f>'[2]5'!$P$23</f>
        <v>2.5033333333333334</v>
      </c>
      <c r="G10" s="266">
        <f>'[2]5'!$P$34</f>
        <v>0.10466666666666664</v>
      </c>
      <c r="H10" s="267">
        <f>'[2]5'!$P$10</f>
        <v>8.5</v>
      </c>
      <c r="I10" s="268">
        <f>'[2]5'!$P$32</f>
        <v>8.9333333333333336</v>
      </c>
      <c r="J10" s="267">
        <f>'[2]5'!$P$36</f>
        <v>3.9566666666666666</v>
      </c>
      <c r="K10" s="272">
        <f>'[2]5'!$P$9</f>
        <v>125</v>
      </c>
      <c r="L10" s="272">
        <f>'[2]5'!$P$31</f>
        <v>139.33333333333334</v>
      </c>
      <c r="M10" s="272">
        <f>'[2]5'!$P$7</f>
        <v>89</v>
      </c>
      <c r="N10" s="272">
        <f>'[2]5'!$P$29</f>
        <v>68.333333333333329</v>
      </c>
      <c r="O10" s="272">
        <f>'[2]5'!$P$30</f>
        <v>4.333333333333333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44</v>
      </c>
      <c r="C11" s="154">
        <f>'[1]6'!$F$5</f>
        <v>0</v>
      </c>
      <c r="D11" s="136">
        <f>'[2]6'!$P$33</f>
        <v>16.833333333333332</v>
      </c>
      <c r="E11" s="271">
        <f>'[2]6'!$P$14</f>
        <v>9.66</v>
      </c>
      <c r="F11" s="269">
        <f>'[2]6'!$P$23</f>
        <v>2.4466666666666663</v>
      </c>
      <c r="G11" s="266">
        <f>'[2]6'!$P$34</f>
        <v>0.11616666666666665</v>
      </c>
      <c r="H11" s="267">
        <f>'[2]6'!$P$10</f>
        <v>8.68</v>
      </c>
      <c r="I11" s="268">
        <f>'[2]6'!$P$32</f>
        <v>9.0633333333333326</v>
      </c>
      <c r="J11" s="267">
        <f>'[2]6'!$P$36</f>
        <v>3.7808333333333324</v>
      </c>
      <c r="K11" s="272">
        <f>'[2]6'!$P$9</f>
        <v>120</v>
      </c>
      <c r="L11" s="272">
        <f>'[2]6'!$P$31</f>
        <v>131.66666666666666</v>
      </c>
      <c r="M11" s="272">
        <f>'[2]6'!$P$7</f>
        <v>88</v>
      </c>
      <c r="N11" s="272">
        <f>'[2]6'!$P$29</f>
        <v>62</v>
      </c>
      <c r="O11" s="272">
        <f>'[2]6'!$P$30</f>
        <v>8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43</v>
      </c>
      <c r="C12" s="154">
        <f>'[1]7'!$F$5</f>
        <v>0</v>
      </c>
      <c r="D12" s="136">
        <f>'[2]7'!$P$33</f>
        <v>14</v>
      </c>
      <c r="E12" s="271">
        <f>'[2]7'!$P$14</f>
        <v>7.77</v>
      </c>
      <c r="F12" s="269">
        <f>'[2]7'!$P$23</f>
        <v>2.331666666666667</v>
      </c>
      <c r="G12" s="266">
        <f>'[2]7'!$P$34</f>
        <v>8.1833333333333327E-2</v>
      </c>
      <c r="H12" s="267">
        <f>'[2]7'!$P$10</f>
        <v>8.5399999999999991</v>
      </c>
      <c r="I12" s="268">
        <f>'[2]7'!$P$32</f>
        <v>8.9783333333333353</v>
      </c>
      <c r="J12" s="267">
        <f>'[2]7'!$P$36</f>
        <v>3.5083333333333342</v>
      </c>
      <c r="K12" s="272">
        <f>'[2]7'!$P$9</f>
        <v>142</v>
      </c>
      <c r="L12" s="272">
        <f>'[2]7'!$P$31</f>
        <v>138.66666666666666</v>
      </c>
      <c r="M12" s="272">
        <f>'[2]7'!$P$7</f>
        <v>85</v>
      </c>
      <c r="N12" s="272">
        <f>'[2]7'!$P$29</f>
        <v>64.333333333333329</v>
      </c>
      <c r="O12" s="272">
        <f>'[2]7'!$P$30</f>
        <v>5.666666666666667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44</v>
      </c>
      <c r="C13" s="154">
        <f>'[1]8'!$F$5</f>
        <v>0</v>
      </c>
      <c r="D13" s="136">
        <f>'[2]8'!$P$33</f>
        <v>13</v>
      </c>
      <c r="E13" s="271">
        <f>'[2]8'!$P$14</f>
        <v>7.06</v>
      </c>
      <c r="F13" s="269">
        <f>'[2]8'!$P$23</f>
        <v>2.3366666666666664</v>
      </c>
      <c r="G13" s="266">
        <f>'[2]8'!$P$34</f>
        <v>9.7666666666666666E-2</v>
      </c>
      <c r="H13" s="267">
        <f>'[2]8'!$P$10</f>
        <v>8.75</v>
      </c>
      <c r="I13" s="268">
        <f>'[2]8'!$P$32</f>
        <v>8.9416666666666664</v>
      </c>
      <c r="J13" s="267">
        <f>'[2]8'!$P$36</f>
        <v>3.9</v>
      </c>
      <c r="K13" s="272">
        <f>'[2]8'!$P$9</f>
        <v>130</v>
      </c>
      <c r="L13" s="272">
        <f>'[2]8'!$P$31</f>
        <v>138.33333333333334</v>
      </c>
      <c r="M13" s="272">
        <f>'[2]8'!$P$7</f>
        <v>102</v>
      </c>
      <c r="N13" s="272">
        <f>'[2]8'!$P$29</f>
        <v>76</v>
      </c>
      <c r="O13" s="272">
        <f>'[2]8'!$P$30</f>
        <v>2.3333333333333335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51</v>
      </c>
      <c r="C14" s="154">
        <f>'[1]9'!$F$5</f>
        <v>0</v>
      </c>
      <c r="D14" s="136">
        <f>'[2]9'!$P$33</f>
        <v>15.333333333333334</v>
      </c>
      <c r="E14" s="271">
        <f>'[2]9'!$P$14</f>
        <v>6.76</v>
      </c>
      <c r="F14" s="269">
        <f>'[2]9'!$P$23</f>
        <v>2.1716666666666669</v>
      </c>
      <c r="G14" s="266">
        <f>'[2]9'!$P$34</f>
        <v>0.125</v>
      </c>
      <c r="H14" s="267">
        <f>'[2]9'!$P$10</f>
        <v>8.8000000000000007</v>
      </c>
      <c r="I14" s="268">
        <f>'[2]9'!$P$32</f>
        <v>8.8033333333333328</v>
      </c>
      <c r="J14" s="267">
        <f>'[2]9'!$P$36</f>
        <v>3.7925</v>
      </c>
      <c r="K14" s="272">
        <f>'[2]9'!$P$9</f>
        <v>125</v>
      </c>
      <c r="L14" s="272">
        <f>'[2]9'!$P$31</f>
        <v>95.666666666666671</v>
      </c>
      <c r="M14" s="272">
        <f>'[2]9'!$P$7</f>
        <v>87</v>
      </c>
      <c r="N14" s="272">
        <f>'[2]9'!$P$29</f>
        <v>73.666666666666671</v>
      </c>
      <c r="O14" s="272">
        <f>'[2]9'!$P$30</f>
        <v>3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61</v>
      </c>
      <c r="C15" s="154">
        <f>'[1]10'!$F$5</f>
        <v>0</v>
      </c>
      <c r="D15" s="136">
        <f>'[2]10'!$P$33</f>
        <v>13.833333333333334</v>
      </c>
      <c r="E15" s="271">
        <f>'[2]10'!$P$14</f>
        <v>7.77</v>
      </c>
      <c r="F15" s="269">
        <f>'[2]10'!$P$23</f>
        <v>2.44</v>
      </c>
      <c r="G15" s="266">
        <f>'[2]10'!$P$34</f>
        <v>9.166666666666666E-2</v>
      </c>
      <c r="H15" s="267">
        <f>'[2]10'!$P$10</f>
        <v>7.93</v>
      </c>
      <c r="I15" s="268">
        <f>'[2]10'!$P$32</f>
        <v>8.9166666666666661</v>
      </c>
      <c r="J15" s="267">
        <f>'[2]10'!$P$36</f>
        <v>3.6516666666666668</v>
      </c>
      <c r="K15" s="272">
        <f>'[2]10'!$P$9</f>
        <v>151</v>
      </c>
      <c r="L15" s="272">
        <f>'[2]10'!$P$31</f>
        <v>140.33333333333334</v>
      </c>
      <c r="M15" s="272">
        <f>'[2]10'!$P$7</f>
        <v>82</v>
      </c>
      <c r="N15" s="272">
        <f>'[2]10'!$P$29</f>
        <v>67</v>
      </c>
      <c r="O15" s="272">
        <f>'[2]10'!$P$30</f>
        <v>6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39</v>
      </c>
      <c r="C16" s="154">
        <f>'[1]11'!$F$5</f>
        <v>1</v>
      </c>
      <c r="D16" s="136">
        <f>'[2]11'!$P$33</f>
        <v>14.166666666666666</v>
      </c>
      <c r="E16" s="271">
        <f>'[2]11'!$P$14</f>
        <v>9.5399999999999991</v>
      </c>
      <c r="F16" s="269">
        <f>'[2]11'!$P$23</f>
        <v>2.1966666666666668</v>
      </c>
      <c r="G16" s="266">
        <f>'[2]11'!$P$34</f>
        <v>8.649999999999998E-2</v>
      </c>
      <c r="H16" s="267">
        <f>'[2]11'!$P$10</f>
        <v>8.35</v>
      </c>
      <c r="I16" s="268">
        <f>'[2]11'!$P$32</f>
        <v>8.7366666666666664</v>
      </c>
      <c r="J16" s="267">
        <f>'[2]11'!$P$36</f>
        <v>3.9241666666666664</v>
      </c>
      <c r="K16" s="272">
        <f>'[2]11'!$P$9</f>
        <v>135</v>
      </c>
      <c r="L16" s="272">
        <f>'[2]11'!$P$31</f>
        <v>133.33333333333334</v>
      </c>
      <c r="M16" s="272">
        <f>'[2]11'!$P$7</f>
        <v>88</v>
      </c>
      <c r="N16" s="272">
        <f>'[2]11'!$P$29</f>
        <v>69</v>
      </c>
      <c r="O16" s="272">
        <f>'[2]11'!$P$30</f>
        <v>4.333333333333333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44</v>
      </c>
      <c r="C17" s="154">
        <f>'[1]12'!$F$5</f>
        <v>0</v>
      </c>
      <c r="D17" s="136">
        <f>'[2]12'!$P$33</f>
        <v>15.666666666666666</v>
      </c>
      <c r="E17" s="271">
        <f>'[2]12'!$P$14</f>
        <v>8.0399999999999991</v>
      </c>
      <c r="F17" s="269">
        <f>'[2]12'!$P$23</f>
        <v>2.1599999999999997</v>
      </c>
      <c r="G17" s="266">
        <f>'[2]12'!$P$34</f>
        <v>8.1000000000000003E-2</v>
      </c>
      <c r="H17" s="267">
        <f>'[2]12'!$P$10</f>
        <v>8.25</v>
      </c>
      <c r="I17" s="268">
        <f>'[2]12'!$P$32</f>
        <v>8.7666666666666657</v>
      </c>
      <c r="J17" s="267">
        <f>'[2]12'!$P$36</f>
        <v>3.5141666666666662</v>
      </c>
      <c r="K17" s="272">
        <f>'[2]12'!$P$9</f>
        <v>132</v>
      </c>
      <c r="L17" s="272">
        <f>'[2]12'!$P$31</f>
        <v>137</v>
      </c>
      <c r="M17" s="272">
        <f>'[2]12'!$P$7</f>
        <v>88</v>
      </c>
      <c r="N17" s="272">
        <f>'[2]12'!$P$29</f>
        <v>69</v>
      </c>
      <c r="O17" s="272">
        <f>'[2]12'!$P$30</f>
        <v>8.3333333333333339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37</v>
      </c>
      <c r="C18" s="154">
        <f>'[1]13'!$F$5</f>
        <v>1</v>
      </c>
      <c r="D18" s="136">
        <f>'[2]13'!$P$33</f>
        <v>14.833333333333334</v>
      </c>
      <c r="E18" s="271">
        <f>'[2]13'!$P$14</f>
        <v>6.37</v>
      </c>
      <c r="F18" s="269">
        <f>'[2]13'!$P$23</f>
        <v>2.72</v>
      </c>
      <c r="G18" s="266">
        <f>'[2]13'!$P$34</f>
        <v>8.5500000000000007E-2</v>
      </c>
      <c r="H18" s="267">
        <f>'[2]13'!$P$10</f>
        <v>8.34</v>
      </c>
      <c r="I18" s="268">
        <f>'[2]13'!$P$32</f>
        <v>8.8983333333333334</v>
      </c>
      <c r="J18" s="267">
        <f>'[2]13'!$P$36</f>
        <v>3.6891666666666665</v>
      </c>
      <c r="K18" s="272">
        <f>'[2]13'!$P$9</f>
        <v>140</v>
      </c>
      <c r="L18" s="272">
        <f>'[2]13'!$P$31</f>
        <v>135.66666666666666</v>
      </c>
      <c r="M18" s="272">
        <f>'[2]13'!$P$7</f>
        <v>82</v>
      </c>
      <c r="N18" s="272">
        <f>'[2]13'!$P$29</f>
        <v>67.666666666666671</v>
      </c>
      <c r="O18" s="272">
        <f>'[2]13'!$P$30</f>
        <v>5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38</v>
      </c>
      <c r="C19" s="154">
        <f>'[1]14'!$F$5</f>
        <v>0</v>
      </c>
      <c r="D19" s="136">
        <f>'[2]14'!$P$33</f>
        <v>14.833333333333334</v>
      </c>
      <c r="E19" s="271">
        <f>'[2]14'!$P$14</f>
        <v>7.43</v>
      </c>
      <c r="F19" s="269">
        <f>'[2]14'!$P$23</f>
        <v>2.6766666666666672</v>
      </c>
      <c r="G19" s="266">
        <f>'[2]14'!$P$34</f>
        <v>8.0500000000000002E-2</v>
      </c>
      <c r="H19" s="267">
        <f>'[2]14'!$P$10</f>
        <v>8.35</v>
      </c>
      <c r="I19" s="268">
        <f>'[2]14'!$P$32</f>
        <v>8.9749999999999996</v>
      </c>
      <c r="J19" s="267">
        <f>'[2]14'!$P$36</f>
        <v>3.688333333333333</v>
      </c>
      <c r="K19" s="272">
        <f>'[2]14'!$P$9</f>
        <v>130</v>
      </c>
      <c r="L19" s="272">
        <f>'[2]14'!$P$31</f>
        <v>133.33333333333334</v>
      </c>
      <c r="M19" s="272">
        <f>'[2]14'!$P$7</f>
        <v>90</v>
      </c>
      <c r="N19" s="272">
        <f>'[2]14'!$P$29</f>
        <v>67.333333333333329</v>
      </c>
      <c r="O19" s="272">
        <f>'[2]14'!$P$30</f>
        <v>6.333333333333333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40</v>
      </c>
      <c r="C20" s="154">
        <f>'[1]15'!$F$5</f>
        <v>0</v>
      </c>
      <c r="D20" s="136">
        <f>'[2]15'!$P$33</f>
        <v>13.833333333333334</v>
      </c>
      <c r="E20" s="271">
        <f>'[2]15'!$P$14</f>
        <v>9.93</v>
      </c>
      <c r="F20" s="269">
        <f>'[2]15'!$P$23</f>
        <v>2.5</v>
      </c>
      <c r="G20" s="266">
        <f>'[2]15'!$P$34</f>
        <v>8.6166666666666669E-2</v>
      </c>
      <c r="H20" s="267">
        <f>'[2]15'!$P$10</f>
        <v>8.83</v>
      </c>
      <c r="I20" s="268">
        <f>'[2]15'!$P$32</f>
        <v>8.8899999999999988</v>
      </c>
      <c r="J20" s="267">
        <f>'[2]15'!$P$36</f>
        <v>3.8641666666666672</v>
      </c>
      <c r="K20" s="272">
        <f>'[2]15'!$P$9</f>
        <v>138</v>
      </c>
      <c r="L20" s="272">
        <f>'[2]15'!$P$31</f>
        <v>138</v>
      </c>
      <c r="M20" s="272">
        <f>'[2]15'!$P$7</f>
        <v>91</v>
      </c>
      <c r="N20" s="272">
        <f>'[2]15'!$P$29</f>
        <v>68.666666666666671</v>
      </c>
      <c r="O20" s="272">
        <f>'[2]15'!$P$30</f>
        <v>4.333333333333333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</v>
      </c>
      <c r="D21" s="136">
        <f>'[2]16'!$P$33</f>
        <v>15</v>
      </c>
      <c r="E21" s="271">
        <f>'[2]16'!$P$14</f>
        <v>6.75</v>
      </c>
      <c r="F21" s="269">
        <f>'[2]16'!$P$23</f>
        <v>2.1216666666666666</v>
      </c>
      <c r="G21" s="266">
        <f>'[2]16'!$P$34</f>
        <v>0.10083333333333333</v>
      </c>
      <c r="H21" s="267">
        <f>'[2]16'!$P$10</f>
        <v>8.43</v>
      </c>
      <c r="I21" s="268">
        <f>'[2]16'!$P$32</f>
        <v>8.7866666666666653</v>
      </c>
      <c r="J21" s="267">
        <f>'[2]16'!$P$36</f>
        <v>3.9466666666666668</v>
      </c>
      <c r="K21" s="272">
        <f>'[2]16'!$P$9</f>
        <v>146</v>
      </c>
      <c r="L21" s="272">
        <f>'[2]16'!$P$31</f>
        <v>133.33333333333334</v>
      </c>
      <c r="M21" s="272">
        <f>'[2]16'!$P$7</f>
        <v>90</v>
      </c>
      <c r="N21" s="272">
        <f>'[2]16'!$P$29</f>
        <v>70.666666666666671</v>
      </c>
      <c r="O21" s="272">
        <f>'[2]16'!$P$30</f>
        <v>4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39</v>
      </c>
      <c r="C22" s="154">
        <f>'[1]17'!$F$5</f>
        <v>0</v>
      </c>
      <c r="D22" s="136">
        <f>'[2]17'!$P$33</f>
        <v>12.5</v>
      </c>
      <c r="E22" s="271">
        <f>'[2]17'!$P$14</f>
        <v>10.6</v>
      </c>
      <c r="F22" s="269">
        <f>'[2]17'!$P$23</f>
        <v>2.7433333333333327</v>
      </c>
      <c r="G22" s="266">
        <f>'[2]17'!$P$34</f>
        <v>9.4333333333333325E-2</v>
      </c>
      <c r="H22" s="267">
        <f>'[2]17'!$P$10</f>
        <v>8.3699999999999992</v>
      </c>
      <c r="I22" s="268">
        <f>'[2]17'!$P$32</f>
        <v>9.0533333333333346</v>
      </c>
      <c r="J22" s="267">
        <f>'[2]17'!$P$36</f>
        <v>3.7966666666666673</v>
      </c>
      <c r="K22" s="272">
        <f>'[2]17'!$P$9</f>
        <v>148</v>
      </c>
      <c r="L22" s="272">
        <f>'[2]17'!$P$31</f>
        <v>137</v>
      </c>
      <c r="M22" s="272">
        <f>'[2]17'!$P$7</f>
        <v>91</v>
      </c>
      <c r="N22" s="272">
        <f>'[2]17'!$P$29</f>
        <v>70.666666666666671</v>
      </c>
      <c r="O22" s="272">
        <f>'[2]17'!$P$30</f>
        <v>5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55</v>
      </c>
      <c r="C23" s="154">
        <f>'[1]18'!$F$5</f>
        <v>0</v>
      </c>
      <c r="D23" s="136">
        <f>'[2]18'!$P$33</f>
        <v>12.333333333333334</v>
      </c>
      <c r="E23" s="271">
        <f>'[2]18'!$P$14</f>
        <v>8.3699999999999992</v>
      </c>
      <c r="F23" s="269">
        <f>'[2]18'!$P$23</f>
        <v>2.3066666666666666</v>
      </c>
      <c r="G23" s="266">
        <f>'[2]18'!$P$34</f>
        <v>9.1000000000000011E-2</v>
      </c>
      <c r="H23" s="267">
        <f>'[2]18'!$P$10</f>
        <v>8.36</v>
      </c>
      <c r="I23" s="268">
        <f>'[2]18'!$P$32</f>
        <v>8.7866666666666671</v>
      </c>
      <c r="J23" s="267">
        <f>'[2]18'!$P$36</f>
        <v>3.7158333333333329</v>
      </c>
      <c r="K23" s="272">
        <f>'[2]18'!$P$9</f>
        <v>140</v>
      </c>
      <c r="L23" s="272">
        <f>'[2]18'!$P$31</f>
        <v>140.33333333333334</v>
      </c>
      <c r="M23" s="272">
        <f>'[2]18'!$P$7</f>
        <v>91</v>
      </c>
      <c r="N23" s="272">
        <f>'[2]18'!$P$29</f>
        <v>72.666666666666671</v>
      </c>
      <c r="O23" s="272">
        <f>'[2]18'!$P$30</f>
        <v>3.3333333333333335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39</v>
      </c>
      <c r="C24" s="154">
        <f>'[1]19'!$F$5</f>
        <v>0</v>
      </c>
      <c r="D24" s="136">
        <f>'[2]19'!$P$33</f>
        <v>14</v>
      </c>
      <c r="E24" s="271">
        <f>'[2]19'!$P$14</f>
        <v>8.2200000000000006</v>
      </c>
      <c r="F24" s="269">
        <f>'[2]19'!$P$23</f>
        <v>2.3833333333333333</v>
      </c>
      <c r="G24" s="266">
        <f>'[2]19'!$P$34</f>
        <v>8.666666666666667E-2</v>
      </c>
      <c r="H24" s="267">
        <f>'[2]19'!$P$10</f>
        <v>8.43</v>
      </c>
      <c r="I24" s="268">
        <f>'[2]19'!$P$32</f>
        <v>8.98</v>
      </c>
      <c r="J24" s="267">
        <f>'[2]19'!$P$36</f>
        <v>3.6708333333333329</v>
      </c>
      <c r="K24" s="272">
        <f>'[2]19'!$P$9</f>
        <v>156</v>
      </c>
      <c r="L24" s="272">
        <f>'[2]19'!$P$31</f>
        <v>139.66666666666666</v>
      </c>
      <c r="M24" s="272">
        <f>'[2]19'!$P$7</f>
        <v>86</v>
      </c>
      <c r="N24" s="272">
        <f>'[2]19'!$P$29</f>
        <v>73.333333333333329</v>
      </c>
      <c r="O24" s="272">
        <f>'[2]19'!$P$30</f>
        <v>6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38</v>
      </c>
      <c r="C25" s="154">
        <f>'[1]20'!$F$5</f>
        <v>0</v>
      </c>
      <c r="D25" s="136">
        <f>'[2]20'!$P$33</f>
        <v>13.666666666666666</v>
      </c>
      <c r="E25" s="271">
        <f>'[2]20'!$P$14</f>
        <v>6.28</v>
      </c>
      <c r="F25" s="269">
        <f>'[2]20'!$P$23</f>
        <v>2.6500000000000004</v>
      </c>
      <c r="G25" s="266">
        <f>'[2]20'!$P$34</f>
        <v>9.7833333333333328E-2</v>
      </c>
      <c r="H25" s="267">
        <f>'[2]20'!$P$10</f>
        <v>8.52</v>
      </c>
      <c r="I25" s="268">
        <f>'[2]20'!$P$32</f>
        <v>8.9683333333333319</v>
      </c>
      <c r="J25" s="267">
        <f>'[2]20'!$P$36</f>
        <v>3.8591666666666655</v>
      </c>
      <c r="K25" s="272">
        <f>'[2]20'!$P$9</f>
        <v>162</v>
      </c>
      <c r="L25" s="272">
        <f>'[2]20'!$P$31</f>
        <v>148</v>
      </c>
      <c r="M25" s="272">
        <f>'[2]20'!$P$7</f>
        <v>88</v>
      </c>
      <c r="N25" s="272">
        <f>'[2]20'!$P$29</f>
        <v>71.333333333333329</v>
      </c>
      <c r="O25" s="272">
        <f>'[2]20'!$P$30</f>
        <v>3.6666666666666665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49</v>
      </c>
      <c r="C26" s="154">
        <f>'[1]21'!$F$5</f>
        <v>0</v>
      </c>
      <c r="D26" s="136">
        <f>'[2]21'!$P$33</f>
        <v>13.333333333333334</v>
      </c>
      <c r="E26" s="271">
        <f>'[2]20'!$P$14</f>
        <v>6.28</v>
      </c>
      <c r="F26" s="269">
        <f>'[2]21'!$P$23</f>
        <v>2.4016666666666668</v>
      </c>
      <c r="G26" s="266">
        <f>'[2]21'!$P$34</f>
        <v>0.11699999999999999</v>
      </c>
      <c r="H26" s="267">
        <f>'[2]21'!$P$10</f>
        <v>8.61</v>
      </c>
      <c r="I26" s="268">
        <f>'[2]21'!$P$32</f>
        <v>9.0666666666666647</v>
      </c>
      <c r="J26" s="267">
        <f>'[2]21'!$P$36</f>
        <v>3.981666666666666</v>
      </c>
      <c r="K26" s="272">
        <f>'[2]21'!$P$9</f>
        <v>138</v>
      </c>
      <c r="L26" s="272">
        <f>'[2]21'!$P$31</f>
        <v>131.33333333333334</v>
      </c>
      <c r="M26" s="272">
        <f>'[2]21'!$P$7</f>
        <v>90</v>
      </c>
      <c r="N26" s="272">
        <f>'[2]21'!$P$29</f>
        <v>64.666666666666671</v>
      </c>
      <c r="O26" s="272">
        <f>'[2]21'!$P$30</f>
        <v>5.666666666666667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61</v>
      </c>
      <c r="C27" s="154">
        <f>'[1]22'!$F$5</f>
        <v>0</v>
      </c>
      <c r="D27" s="136">
        <f>'[2]22'!$P$33</f>
        <v>12.666666666666666</v>
      </c>
      <c r="E27" s="271">
        <f>'[2]22'!$P$14</f>
        <v>7.26</v>
      </c>
      <c r="F27" s="269">
        <f>'[2]22'!$P$23</f>
        <v>2.4700000000000002</v>
      </c>
      <c r="G27" s="266">
        <f>'[2]22'!$P$34</f>
        <v>9.5333333333333325E-2</v>
      </c>
      <c r="H27" s="267">
        <f>'[2]22'!$P$10</f>
        <v>8.2899999999999991</v>
      </c>
      <c r="I27" s="268">
        <f>'[2]22'!$P$32</f>
        <v>9.0616666666666674</v>
      </c>
      <c r="J27" s="267">
        <f>'[2]22'!$P$36</f>
        <v>3.8174999999999994</v>
      </c>
      <c r="K27" s="272">
        <f>'[2]22'!$P$9</f>
        <v>143</v>
      </c>
      <c r="L27" s="272">
        <f>'[2]22'!$P$31</f>
        <v>134</v>
      </c>
      <c r="M27" s="272">
        <f>'[2]22'!$P$7</f>
        <v>92</v>
      </c>
      <c r="N27" s="272">
        <f>'[2]22'!$P$29</f>
        <v>65</v>
      </c>
      <c r="O27" s="272">
        <f>'[2]22'!$P$30</f>
        <v>5.333333333333333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38</v>
      </c>
      <c r="C28" s="154">
        <f>'[1]23'!$F$5</f>
        <v>0</v>
      </c>
      <c r="D28" s="136">
        <f>'[2]23'!$P$33</f>
        <v>15</v>
      </c>
      <c r="E28" s="271">
        <f>'[2]23'!$P$14</f>
        <v>6.87</v>
      </c>
      <c r="F28" s="269">
        <f>'[2]23'!$P$23</f>
        <v>2.5783333333333331</v>
      </c>
      <c r="G28" s="266">
        <f>'[2]23'!$P$34</f>
        <v>8.9333333333333334E-2</v>
      </c>
      <c r="H28" s="267">
        <f>'[2]23'!$P$10</f>
        <v>8.48</v>
      </c>
      <c r="I28" s="268">
        <f>'[2]23'!$P$32</f>
        <v>8.9666666666666668</v>
      </c>
      <c r="J28" s="267">
        <f>'[2]23'!$P$36</f>
        <v>3.7650000000000001</v>
      </c>
      <c r="K28" s="272">
        <f>'[2]23'!$P$9</f>
        <v>135</v>
      </c>
      <c r="L28" s="272">
        <f>'[2]23'!$P$31</f>
        <v>144</v>
      </c>
      <c r="M28" s="272">
        <f>'[2]23'!$P$7</f>
        <v>95</v>
      </c>
      <c r="N28" s="272">
        <f>'[2]23'!$P$29</f>
        <v>71.333333333333329</v>
      </c>
      <c r="O28" s="272">
        <f>'[2]23'!$P$30</f>
        <v>4.666666666666667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36</v>
      </c>
      <c r="C29" s="154">
        <f>'[1]24'!$F$5</f>
        <v>0</v>
      </c>
      <c r="D29" s="136">
        <f>'[2]24'!$P$33</f>
        <v>13.5</v>
      </c>
      <c r="E29" s="271">
        <f>'[2]24'!$P$14</f>
        <v>5.75</v>
      </c>
      <c r="F29" s="269">
        <f>'[2]24'!$P$23</f>
        <v>2.7483333333333335</v>
      </c>
      <c r="G29" s="266">
        <f>'[2]24'!$P$34</f>
        <v>9.3833333333333324E-2</v>
      </c>
      <c r="H29" s="267">
        <f>'[2]24'!$P$10</f>
        <v>8.6199999999999992</v>
      </c>
      <c r="I29" s="268">
        <f>'[2]24'!$P$32</f>
        <v>9.0983333333333345</v>
      </c>
      <c r="J29" s="267">
        <f>'[2]24'!$P$36</f>
        <v>3.6908333333333334</v>
      </c>
      <c r="K29" s="272">
        <f>'[2]24'!$P$9</f>
        <v>149</v>
      </c>
      <c r="L29" s="272">
        <f>'[2]24'!$P$31</f>
        <v>136</v>
      </c>
      <c r="M29" s="272">
        <f>'[2]24'!$P$7</f>
        <v>85</v>
      </c>
      <c r="N29" s="272">
        <f>'[2]24'!$P$29</f>
        <v>64</v>
      </c>
      <c r="O29" s="272">
        <f>'[2]24'!$P$30</f>
        <v>5.333333333333333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46</v>
      </c>
      <c r="C30" s="154">
        <f>'[1]25'!$F$5</f>
        <v>0</v>
      </c>
      <c r="D30" s="136">
        <f>'[2]25'!$P$33</f>
        <v>15.166666666666666</v>
      </c>
      <c r="E30" s="271">
        <f>'[2]25'!$P$14</f>
        <v>8.6199999999999992</v>
      </c>
      <c r="F30" s="269">
        <f>'[2]25'!$P$23</f>
        <v>2.4983333333333331</v>
      </c>
      <c r="G30" s="266">
        <f>'[2]25'!$P$34</f>
        <v>8.3666666666666667E-2</v>
      </c>
      <c r="H30" s="267">
        <f>'[2]25'!$P$10</f>
        <v>8.56</v>
      </c>
      <c r="I30" s="268">
        <f>'[2]25'!$P$32</f>
        <v>8.8466666666666658</v>
      </c>
      <c r="J30" s="267">
        <f>'[2]25'!$P$36</f>
        <v>3.7241666666666666</v>
      </c>
      <c r="K30" s="272">
        <f>'[2]25'!$P$9</f>
        <v>140</v>
      </c>
      <c r="L30" s="272">
        <f>'[2]25'!$P$31</f>
        <v>139</v>
      </c>
      <c r="M30" s="272">
        <f>'[2]25'!$P$7</f>
        <v>96</v>
      </c>
      <c r="N30" s="272">
        <v>70</v>
      </c>
      <c r="O30" s="272">
        <f>'[2]25'!$P$30</f>
        <v>3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52</v>
      </c>
      <c r="C31" s="154">
        <f>'[1]26'!$F$5</f>
        <v>0</v>
      </c>
      <c r="D31" s="136">
        <f>'[2]26'!$P$33</f>
        <v>13.5</v>
      </c>
      <c r="E31" s="271">
        <f>'[2]26'!$P$14</f>
        <v>7.44</v>
      </c>
      <c r="F31" s="269">
        <f>'[2]26'!$P$23</f>
        <v>2.6816666666666662</v>
      </c>
      <c r="G31" s="266">
        <f>'[2]26'!$P$34</f>
        <v>9.9833333333333329E-2</v>
      </c>
      <c r="H31" s="267">
        <f>'[2]26'!$P$10</f>
        <v>8.6199999999999992</v>
      </c>
      <c r="I31" s="268">
        <f>'[2]26'!$P$32</f>
        <v>9.0183333333333326</v>
      </c>
      <c r="J31" s="267">
        <f>'[2]26'!$P$36</f>
        <v>3.7941666666666669</v>
      </c>
      <c r="K31" s="272">
        <f>'[2]26'!$P$9</f>
        <v>143</v>
      </c>
      <c r="L31" s="272">
        <f>'[2]26'!$P$31</f>
        <v>142.33333333333334</v>
      </c>
      <c r="M31" s="272">
        <f>'[2]26'!$P$7</f>
        <v>105</v>
      </c>
      <c r="N31" s="272">
        <f>'[2]26'!$P$29</f>
        <v>70.333333333333329</v>
      </c>
      <c r="O31" s="272">
        <f>'[2]26'!$P$30</f>
        <v>6.333333333333333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50</v>
      </c>
      <c r="C32" s="154">
        <f>'[1]27'!$F$5</f>
        <v>0</v>
      </c>
      <c r="D32" s="136">
        <f>'[2]27'!$P$33</f>
        <v>12.833333333333334</v>
      </c>
      <c r="E32" s="271">
        <f>'[2]27'!$P$14</f>
        <v>7.68</v>
      </c>
      <c r="F32" s="269">
        <f>'[2]27'!$P$23</f>
        <v>2.3016666666666667</v>
      </c>
      <c r="G32" s="266">
        <f>'[2]27'!$P$34</f>
        <v>9.6499999999999989E-2</v>
      </c>
      <c r="H32" s="267">
        <f>'[2]27'!$P$10</f>
        <v>8.6</v>
      </c>
      <c r="I32" s="268">
        <f>'[2]27'!$P$32</f>
        <v>8.9183333333333348</v>
      </c>
      <c r="J32" s="267">
        <f>'[2]27'!$P$36</f>
        <v>3.7824999999999993</v>
      </c>
      <c r="K32" s="272">
        <f>'[2]27'!$P$9</f>
        <v>140</v>
      </c>
      <c r="L32" s="272">
        <f>'[2]27'!$P$31</f>
        <v>136.33333333333334</v>
      </c>
      <c r="M32" s="272">
        <f>'[2]27'!$P$7</f>
        <v>93</v>
      </c>
      <c r="N32" s="272">
        <f>'[2]27'!$P$29</f>
        <v>69.333333333333329</v>
      </c>
      <c r="O32" s="272">
        <f>'[2]27'!$P$30</f>
        <v>2.3333333333333335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57</v>
      </c>
      <c r="C33" s="154">
        <f>'[1]28'!$F$5</f>
        <v>0</v>
      </c>
      <c r="D33" s="136">
        <f>'[2]28'!$P$33</f>
        <v>12.5</v>
      </c>
      <c r="E33" s="271">
        <f>'[2]28'!$P$14</f>
        <v>6.83</v>
      </c>
      <c r="F33" s="269">
        <f>'[2]28'!$P$23</f>
        <v>2.6766666666666663</v>
      </c>
      <c r="G33" s="266">
        <f>'[2]28'!$P$34</f>
        <v>8.8833333333333334E-2</v>
      </c>
      <c r="H33" s="267">
        <f>'[2]28'!$P$10</f>
        <v>8.48</v>
      </c>
      <c r="I33" s="268">
        <f>'[2]28'!$P$32</f>
        <v>9.0333333333333332</v>
      </c>
      <c r="J33" s="267">
        <f>'[2]28'!$P$36</f>
        <v>3.9658333333333338</v>
      </c>
      <c r="K33" s="272">
        <f>'[2]28'!$P$9</f>
        <v>139</v>
      </c>
      <c r="L33" s="272">
        <f>'[2]28'!$P$31</f>
        <v>135</v>
      </c>
      <c r="M33" s="272">
        <f>'[2]28'!$P$7</f>
        <v>96</v>
      </c>
      <c r="N33" s="272">
        <f>'[2]28'!$P$29</f>
        <v>65</v>
      </c>
      <c r="O33" s="272">
        <f>'[2]28'!$P$30</f>
        <v>4.666666666666667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63</v>
      </c>
      <c r="C34" s="154">
        <f>'[1]29'!$F$5</f>
        <v>0.1</v>
      </c>
      <c r="D34" s="136">
        <f>'[2]29'!$P$33</f>
        <v>14.166666666666666</v>
      </c>
      <c r="E34" s="271">
        <f>'[2]29'!$P$14</f>
        <v>6.59</v>
      </c>
      <c r="F34" s="269">
        <f>'[2]29'!$P$23</f>
        <v>2.5299999999999998</v>
      </c>
      <c r="G34" s="266">
        <f>'[2]29'!$P$34</f>
        <v>0.10699999999999998</v>
      </c>
      <c r="H34" s="267">
        <f>'[2]29'!$P$10</f>
        <v>8.49</v>
      </c>
      <c r="I34" s="268">
        <f>'[2]29'!$P$32</f>
        <v>8.9350000000000005</v>
      </c>
      <c r="J34" s="267">
        <f>'[2]29'!$P$36</f>
        <v>3.7791666666666663</v>
      </c>
      <c r="K34" s="272">
        <f>'[2]29'!$P$9</f>
        <v>148</v>
      </c>
      <c r="L34" s="272">
        <f>'[2]29'!$P$31</f>
        <v>133</v>
      </c>
      <c r="M34" s="272">
        <f>'[2]29'!$P$7</f>
        <v>90</v>
      </c>
      <c r="N34" s="272">
        <f>'[2]29'!$P$29</f>
        <v>73.333333333333329</v>
      </c>
      <c r="O34" s="272">
        <f>'[2]29'!$P$30</f>
        <v>4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37</v>
      </c>
      <c r="C35" s="154">
        <f>'[1]30'!$F$5</f>
        <v>2</v>
      </c>
      <c r="D35" s="136">
        <f>'[2]30'!$P$33</f>
        <v>14.166666666666666</v>
      </c>
      <c r="E35" s="271">
        <f>'[2]30'!$P$14</f>
        <v>6.67</v>
      </c>
      <c r="F35" s="269">
        <f>'[2]30'!$P$23</f>
        <v>2.3933333333333331</v>
      </c>
      <c r="G35" s="266">
        <f>'[2]30'!$P$34</f>
        <v>9.9999999999999992E-2</v>
      </c>
      <c r="H35" s="267">
        <f>'[2]30'!$P$10</f>
        <v>8.4600000000000009</v>
      </c>
      <c r="I35" s="268">
        <f>'[2]30'!$P$32</f>
        <v>8.9500000000000011</v>
      </c>
      <c r="J35" s="267">
        <f>'[2]30'!$P$36</f>
        <v>3.7841666666666662</v>
      </c>
      <c r="K35" s="272">
        <f>'[2]30'!$P$9</f>
        <v>130</v>
      </c>
      <c r="L35" s="272">
        <f>'[2]30'!$P$31</f>
        <v>135.33333333333334</v>
      </c>
      <c r="M35" s="272">
        <f>'[2]30'!$P$7</f>
        <v>91</v>
      </c>
      <c r="N35" s="272">
        <f>'[2]30'!$P$29</f>
        <v>74.333333333333329</v>
      </c>
      <c r="O35" s="272">
        <f>'[2]30'!$P$30</f>
        <v>5.333333333333333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34</v>
      </c>
      <c r="C36" s="154">
        <f>'[1]31'!$F$5</f>
        <v>1.5</v>
      </c>
      <c r="D36" s="136">
        <f>'[2]31'!$P$33</f>
        <v>12.833333333333334</v>
      </c>
      <c r="E36" s="271">
        <f>'[2]31'!$P$14</f>
        <v>7.25</v>
      </c>
      <c r="F36" s="269">
        <f>'[2]31'!$P$23</f>
        <v>2.4816666666666669</v>
      </c>
      <c r="G36" s="266">
        <f>'[2]31'!$P$34</f>
        <v>8.7666666666666671E-2</v>
      </c>
      <c r="H36" s="267">
        <f>'[2]31'!$P$10</f>
        <v>8.51</v>
      </c>
      <c r="I36" s="268">
        <f>'[2]31'!$P$32</f>
        <v>8.9350000000000005</v>
      </c>
      <c r="J36" s="267">
        <f>'[2]31'!$P$36</f>
        <v>3.8141666666666669</v>
      </c>
      <c r="K36" s="272">
        <f>'[2]31'!$P$9</f>
        <v>145</v>
      </c>
      <c r="L36" s="272">
        <f>'[2]31'!$P$31</f>
        <v>138.33333333333334</v>
      </c>
      <c r="M36" s="272">
        <f>'[2]31'!$P$7</f>
        <v>95</v>
      </c>
      <c r="N36" s="272">
        <f>'[2]31'!$P$29</f>
        <v>69.666666666666671</v>
      </c>
      <c r="O36" s="272">
        <f>'[2]31'!$P$30</f>
        <v>4.666666666666667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5.6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45.774193548387096</v>
      </c>
      <c r="C38" s="123">
        <f>AVERAGE(C6:C36)</f>
        <v>0.18064516129032257</v>
      </c>
      <c r="D38" s="270">
        <f t="shared" ref="D38:O38" si="0">AVERAGEIF(D6:D36,"&lt;&gt;#DIV/0!")</f>
        <v>14.123655913978496</v>
      </c>
      <c r="E38" s="270">
        <f t="shared" si="0"/>
        <v>8.0377419354838722</v>
      </c>
      <c r="F38" s="270">
        <f t="shared" si="0"/>
        <v>2.4408064516129029</v>
      </c>
      <c r="G38" s="270">
        <f t="shared" si="0"/>
        <v>9.6048387096774199E-2</v>
      </c>
      <c r="H38" s="270">
        <f t="shared" si="0"/>
        <v>8.4838709677419359</v>
      </c>
      <c r="I38" s="270">
        <f t="shared" si="0"/>
        <v>8.9490860215053747</v>
      </c>
      <c r="J38" s="270">
        <f t="shared" si="0"/>
        <v>3.7784946236559134</v>
      </c>
      <c r="K38" s="270">
        <f t="shared" si="0"/>
        <v>137.7741935483871</v>
      </c>
      <c r="L38" s="270">
        <f t="shared" si="0"/>
        <v>135.24731182795699</v>
      </c>
      <c r="M38" s="270">
        <f t="shared" si="0"/>
        <v>90.838709677419359</v>
      </c>
      <c r="N38" s="270">
        <f t="shared" si="0"/>
        <v>69.397849462365585</v>
      </c>
      <c r="O38" s="270">
        <f t="shared" si="0"/>
        <v>4.741935483870968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81</v>
      </c>
      <c r="C39" s="123">
        <f>MAX(C6:C36)</f>
        <v>2</v>
      </c>
      <c r="D39" s="34">
        <f>MAX(D6:D36)</f>
        <v>16.833333333333332</v>
      </c>
      <c r="E39" s="123">
        <f>MAX(E6:E36)</f>
        <v>11.3</v>
      </c>
      <c r="F39" s="123">
        <f t="shared" ref="F39:O39" si="1">MAX(F6:F36)</f>
        <v>2.7483333333333335</v>
      </c>
      <c r="G39" s="123">
        <f t="shared" si="1"/>
        <v>0.125</v>
      </c>
      <c r="H39" s="123">
        <f t="shared" si="1"/>
        <v>8.83</v>
      </c>
      <c r="I39" s="123">
        <f t="shared" si="1"/>
        <v>9.1516666666666673</v>
      </c>
      <c r="J39" s="123">
        <f t="shared" si="1"/>
        <v>3.981666666666666</v>
      </c>
      <c r="K39" s="34">
        <f t="shared" si="1"/>
        <v>162</v>
      </c>
      <c r="L39" s="34">
        <f t="shared" si="1"/>
        <v>148</v>
      </c>
      <c r="M39" s="34">
        <f t="shared" si="1"/>
        <v>105</v>
      </c>
      <c r="N39" s="34">
        <f t="shared" si="1"/>
        <v>76</v>
      </c>
      <c r="O39" s="130">
        <f t="shared" si="1"/>
        <v>8.3333333333333339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30</v>
      </c>
      <c r="C40" s="156">
        <f>MIN(C6:C36)</f>
        <v>0</v>
      </c>
      <c r="D40" s="132">
        <f>MIN(D6:D36)</f>
        <v>12.333333333333334</v>
      </c>
      <c r="E40" s="156">
        <f>MIN(E6:E36)</f>
        <v>5.75</v>
      </c>
      <c r="F40" s="156">
        <f t="shared" ref="F40:O40" si="2">MIN(F6:F36)</f>
        <v>2.1216666666666666</v>
      </c>
      <c r="G40" s="156">
        <f t="shared" si="2"/>
        <v>8.0500000000000002E-2</v>
      </c>
      <c r="H40" s="156">
        <f t="shared" si="2"/>
        <v>7.93</v>
      </c>
      <c r="I40" s="156">
        <f t="shared" si="2"/>
        <v>8.7366666666666664</v>
      </c>
      <c r="J40" s="156">
        <f t="shared" si="2"/>
        <v>3.5083333333333342</v>
      </c>
      <c r="K40" s="132">
        <f t="shared" si="2"/>
        <v>120</v>
      </c>
      <c r="L40" s="132">
        <f t="shared" si="2"/>
        <v>95.666666666666671</v>
      </c>
      <c r="M40" s="132">
        <f t="shared" si="2"/>
        <v>82</v>
      </c>
      <c r="N40" s="132">
        <f t="shared" si="2"/>
        <v>62</v>
      </c>
      <c r="O40" s="133">
        <f t="shared" si="2"/>
        <v>2.3333333333333335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H35" sqref="H35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6" t="s">
        <v>87</v>
      </c>
      <c r="C1" s="376"/>
      <c r="D1" s="376"/>
      <c r="E1" s="376"/>
      <c r="F1" s="376"/>
      <c r="G1" s="376"/>
      <c r="H1" s="43"/>
      <c r="I1" s="43"/>
      <c r="J1" s="43"/>
      <c r="K1" s="388" t="s">
        <v>124</v>
      </c>
      <c r="L1" s="388"/>
      <c r="M1" s="388"/>
      <c r="N1" s="43"/>
      <c r="O1" s="389"/>
      <c r="P1" s="390"/>
    </row>
    <row r="2" spans="1:21" ht="0.6" hidden="1" customHeight="1" thickBot="1" x14ac:dyDescent="0.25">
      <c r="A2" s="378" t="s">
        <v>24</v>
      </c>
      <c r="B2" s="381" t="s">
        <v>42</v>
      </c>
      <c r="C2" s="382"/>
      <c r="D2" s="382"/>
      <c r="E2" s="382"/>
      <c r="F2" s="382"/>
      <c r="G2" s="383"/>
      <c r="H2" s="391"/>
      <c r="I2" s="391"/>
      <c r="J2" s="391"/>
      <c r="K2" s="391"/>
      <c r="L2" s="391"/>
      <c r="M2" s="391"/>
      <c r="N2" s="391"/>
      <c r="O2" s="391"/>
      <c r="P2" s="392"/>
      <c r="Q2" s="24"/>
    </row>
    <row r="3" spans="1:21" ht="15" customHeight="1" thickTop="1" thickBot="1" x14ac:dyDescent="0.25">
      <c r="A3" s="379"/>
      <c r="B3" s="384" t="s">
        <v>82</v>
      </c>
      <c r="C3" s="386" t="s">
        <v>83</v>
      </c>
      <c r="D3" s="386" t="s">
        <v>43</v>
      </c>
      <c r="E3" s="386" t="s">
        <v>44</v>
      </c>
      <c r="F3" s="393" t="s">
        <v>103</v>
      </c>
      <c r="G3" s="364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6" t="s">
        <v>92</v>
      </c>
      <c r="N3" s="397"/>
      <c r="O3" s="397"/>
      <c r="P3" s="397"/>
      <c r="Q3" s="398"/>
    </row>
    <row r="4" spans="1:21" ht="27" customHeight="1" x14ac:dyDescent="0.2">
      <c r="A4" s="380"/>
      <c r="B4" s="385"/>
      <c r="C4" s="387"/>
      <c r="D4" s="387"/>
      <c r="E4" s="387"/>
      <c r="F4" s="394"/>
      <c r="G4" s="395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4</v>
      </c>
      <c r="C5" s="37">
        <v>24</v>
      </c>
      <c r="D5" s="37">
        <v>144</v>
      </c>
      <c r="E5" s="273">
        <v>0.48</v>
      </c>
      <c r="F5" s="159">
        <v>152</v>
      </c>
      <c r="G5" s="38">
        <v>1</v>
      </c>
      <c r="H5" s="299">
        <f>'[1]1'!$E$42</f>
        <v>46</v>
      </c>
      <c r="I5" s="300">
        <f>'[1]1'!$B$33*12.92/2</f>
        <v>1705.44</v>
      </c>
      <c r="J5" s="299">
        <f>'[1]1'!$B$42</f>
        <v>340</v>
      </c>
      <c r="K5" s="300">
        <f>'[1]1'!$F$33</f>
        <v>384.75000000000006</v>
      </c>
      <c r="L5" s="301">
        <f>'[1]1'!$H$42</f>
        <v>27</v>
      </c>
      <c r="M5" s="311">
        <f>'[1]1'!$C$34</f>
        <v>37.798374978391692</v>
      </c>
      <c r="N5" s="306">
        <f>'[1]1'!$F$34</f>
        <v>8.5273740342294104</v>
      </c>
      <c r="O5" s="306">
        <f>'[1]1'!$F$43</f>
        <v>1.0195171035076096</v>
      </c>
      <c r="P5" s="306">
        <f>'[1]1'!$C$43</f>
        <v>7.5355611998388534</v>
      </c>
      <c r="Q5" s="309">
        <f>'[1]1'!$H$43</f>
        <v>0.59841221292837943</v>
      </c>
    </row>
    <row r="6" spans="1:21" ht="14.65" customHeight="1" x14ac:dyDescent="0.2">
      <c r="A6" s="35">
        <v>2</v>
      </c>
      <c r="B6" s="36">
        <v>4</v>
      </c>
      <c r="C6" s="37">
        <v>24</v>
      </c>
      <c r="D6" s="37">
        <v>115</v>
      </c>
      <c r="E6" s="273">
        <v>0.47</v>
      </c>
      <c r="F6" s="159">
        <v>98</v>
      </c>
      <c r="G6" s="38">
        <v>1</v>
      </c>
      <c r="H6" s="299">
        <f>'[1]2'!$E$42</f>
        <v>43</v>
      </c>
      <c r="I6" s="300">
        <f>'[1]2'!$B$33*12.92/2</f>
        <v>1640.84</v>
      </c>
      <c r="J6" s="299">
        <f>'[1]2'!$B$42</f>
        <v>220</v>
      </c>
      <c r="K6" s="300">
        <f>'[1]2'!$F$33</f>
        <v>367.65000000000003</v>
      </c>
      <c r="L6" s="301">
        <f>'[1]2'!$H$42</f>
        <v>0</v>
      </c>
      <c r="M6" s="311">
        <f>'[1]2'!$C$34</f>
        <v>39.666009128188307</v>
      </c>
      <c r="N6" s="306">
        <f>'[1]2'!$F$34</f>
        <v>8.8876479461607669</v>
      </c>
      <c r="O6" s="306">
        <f>'[1]2'!$F$43</f>
        <v>1.0394909878550604</v>
      </c>
      <c r="P6" s="306">
        <f>'[1]2'!$C$43</f>
        <v>5.3183259843747273</v>
      </c>
      <c r="Q6" s="309">
        <f>'[1]2'!$H$43</f>
        <v>0</v>
      </c>
    </row>
    <row r="7" spans="1:21" ht="14.65" customHeight="1" x14ac:dyDescent="0.2">
      <c r="A7" s="35">
        <v>3</v>
      </c>
      <c r="B7" s="36">
        <v>4</v>
      </c>
      <c r="C7" s="37">
        <v>24</v>
      </c>
      <c r="D7" s="37">
        <v>0</v>
      </c>
      <c r="E7" s="273">
        <v>0</v>
      </c>
      <c r="F7" s="159">
        <v>0</v>
      </c>
      <c r="G7" s="38">
        <v>0</v>
      </c>
      <c r="H7" s="299">
        <f>'[1]3'!$E$42</f>
        <v>43</v>
      </c>
      <c r="I7" s="300">
        <f>'[1]3'!$B$33*12.92/2</f>
        <v>1576.24</v>
      </c>
      <c r="J7" s="299">
        <f>'[1]3'!$B$42</f>
        <v>340</v>
      </c>
      <c r="K7" s="300">
        <f>'[1]3'!F$33</f>
        <v>453.15000000000003</v>
      </c>
      <c r="L7" s="301">
        <f>'[1]3'!$H$42</f>
        <v>33</v>
      </c>
      <c r="M7" s="311">
        <f>'[1]3'!$C$34</f>
        <v>35.999543222564803</v>
      </c>
      <c r="N7" s="306">
        <f>'[1]3'!$F$34</f>
        <v>10.349434737923948</v>
      </c>
      <c r="O7" s="306">
        <f>'[1]3'!$F$43</f>
        <v>0.98207148566860791</v>
      </c>
      <c r="P7" s="306">
        <f>'[1]3'!$C$43</f>
        <v>7.7652163983099243</v>
      </c>
      <c r="Q7" s="309">
        <f>'[1]3'!$H$43</f>
        <v>0.75368276807125734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121</v>
      </c>
      <c r="E8" s="273">
        <v>2.31</v>
      </c>
      <c r="F8" s="159">
        <v>163</v>
      </c>
      <c r="G8" s="38">
        <v>1</v>
      </c>
      <c r="H8" s="299">
        <f>'[1]4'!$E$42</f>
        <v>57</v>
      </c>
      <c r="I8" s="300">
        <f>'[1]4'!$B$33*12.92/2</f>
        <v>2164.1</v>
      </c>
      <c r="J8" s="299">
        <f>'[1]4'!$B$42</f>
        <v>140</v>
      </c>
      <c r="K8" s="300">
        <f>'[1]4'!$F$33</f>
        <v>538.65000000000009</v>
      </c>
      <c r="L8" s="301">
        <f>'[1]4'!$H$42</f>
        <v>15</v>
      </c>
      <c r="M8" s="311">
        <f>'[1]4'!$C$34</f>
        <v>38.442135180744295</v>
      </c>
      <c r="N8" s="306">
        <f>'[1]4'!$F$34</f>
        <v>9.5683453237410081</v>
      </c>
      <c r="O8" s="306">
        <f>'[1]4'!$F$43</f>
        <v>1.0125233146815882</v>
      </c>
      <c r="P8" s="306">
        <f>'[1]4'!$C$43</f>
        <v>2.4868993693933739</v>
      </c>
      <c r="Q8" s="309">
        <f>'[1]4'!$H$43</f>
        <v>0.2664535038635758</v>
      </c>
    </row>
    <row r="9" spans="1:21" ht="14.65" customHeight="1" x14ac:dyDescent="0.2">
      <c r="A9" s="35">
        <v>5</v>
      </c>
      <c r="B9" s="36">
        <v>4</v>
      </c>
      <c r="C9" s="37">
        <v>24</v>
      </c>
      <c r="D9" s="37">
        <v>105</v>
      </c>
      <c r="E9" s="273">
        <v>0.72</v>
      </c>
      <c r="F9" s="159">
        <v>214</v>
      </c>
      <c r="G9" s="38">
        <v>2</v>
      </c>
      <c r="H9" s="299">
        <f>'[1]5'!$E$42</f>
        <v>48</v>
      </c>
      <c r="I9" s="300">
        <f>'[1]5'!$B$33*12.92/2</f>
        <v>1821.72</v>
      </c>
      <c r="J9" s="299">
        <f>'[1]5'!$B$42</f>
        <v>500</v>
      </c>
      <c r="K9" s="300">
        <f>'[1]5'!$F$33</f>
        <v>624.15000000000009</v>
      </c>
      <c r="L9" s="301">
        <f>'[1]5'!$H$42</f>
        <v>10</v>
      </c>
      <c r="M9" s="311">
        <f>'[1]5'!$C$34</f>
        <v>38.524101353824712</v>
      </c>
      <c r="N9" s="306">
        <f>'[1]5'!$F$34</f>
        <v>13.198964637809157</v>
      </c>
      <c r="O9" s="306">
        <f>'[1]5'!$F$43</f>
        <v>1.0150609670989976</v>
      </c>
      <c r="P9" s="306">
        <f>'[1]5'!$C$43</f>
        <v>10.57355174061456</v>
      </c>
      <c r="Q9" s="309">
        <f>'[1]5'!$H$43</f>
        <v>0.21147103481229121</v>
      </c>
    </row>
    <row r="10" spans="1:21" ht="14.65" customHeight="1" x14ac:dyDescent="0.2">
      <c r="A10" s="35">
        <v>6</v>
      </c>
      <c r="B10" s="36">
        <v>4</v>
      </c>
      <c r="C10" s="37">
        <v>24</v>
      </c>
      <c r="D10" s="37">
        <v>0</v>
      </c>
      <c r="E10" s="273">
        <v>0</v>
      </c>
      <c r="F10" s="159">
        <v>0</v>
      </c>
      <c r="G10" s="38">
        <v>0</v>
      </c>
      <c r="H10" s="299">
        <f>'[1]6'!$E$42</f>
        <v>43</v>
      </c>
      <c r="I10" s="300">
        <f>'[1]6'!$B$33*12.92/2</f>
        <v>1589.16</v>
      </c>
      <c r="J10" s="299">
        <f>'[1]6'!$B$42</f>
        <v>280</v>
      </c>
      <c r="K10" s="300">
        <f>'[1]6'!$F$33</f>
        <v>427.50000000000006</v>
      </c>
      <c r="L10" s="301">
        <f>'[1]6'!$H$42</f>
        <v>20</v>
      </c>
      <c r="M10" s="311">
        <f>'[1]6'!$C$34</f>
        <v>37.882060157052123</v>
      </c>
      <c r="N10" s="306">
        <f>'[1]6'!$F$34</f>
        <v>10.190654633353333</v>
      </c>
      <c r="O10" s="306">
        <f>'[1]6'!$F$43</f>
        <v>1.025024910489341</v>
      </c>
      <c r="P10" s="306">
        <f>'[1]6'!$C$43</f>
        <v>6.6745808124887311</v>
      </c>
      <c r="Q10" s="309">
        <f>'[1]6'!$H$43</f>
        <v>0.47675577232062377</v>
      </c>
    </row>
    <row r="11" spans="1:21" ht="14.65" customHeight="1" x14ac:dyDescent="0.2">
      <c r="A11" s="35">
        <v>7</v>
      </c>
      <c r="B11" s="36">
        <v>4</v>
      </c>
      <c r="C11" s="37">
        <v>24</v>
      </c>
      <c r="D11" s="37">
        <v>125</v>
      </c>
      <c r="E11" s="273">
        <v>4.47</v>
      </c>
      <c r="F11" s="159">
        <v>132</v>
      </c>
      <c r="G11" s="38">
        <v>1</v>
      </c>
      <c r="H11" s="299">
        <f>'[1]7'!$E$42</f>
        <v>54</v>
      </c>
      <c r="I11" s="300">
        <f>'[1]7'!$B$33*12.92/2</f>
        <v>1821.72</v>
      </c>
      <c r="J11" s="299">
        <f>'[1]7'!$B$42</f>
        <v>360</v>
      </c>
      <c r="K11" s="300">
        <f>'[1]7'!$F$33</f>
        <v>470.25000000000006</v>
      </c>
      <c r="L11" s="301">
        <f>'[1]7'!$H$42</f>
        <v>5</v>
      </c>
      <c r="M11" s="311">
        <f>'[1]7'!$C$34</f>
        <v>37.53121214368899</v>
      </c>
      <c r="N11" s="306">
        <f>'[1]7'!$F$34</f>
        <v>9.6881257880298559</v>
      </c>
      <c r="O11" s="306">
        <f>'[1]7'!$F$43</f>
        <v>1.1125120522139547</v>
      </c>
      <c r="P11" s="306">
        <f>'[1]7'!$C$43</f>
        <v>7.4167470147596974</v>
      </c>
      <c r="Q11" s="309">
        <f>'[1]7'!$H$43</f>
        <v>0.1030103752049958</v>
      </c>
    </row>
    <row r="12" spans="1:21" ht="14.65" customHeight="1" x14ac:dyDescent="0.2">
      <c r="A12" s="35">
        <v>8</v>
      </c>
      <c r="B12" s="36">
        <v>4</v>
      </c>
      <c r="C12" s="37">
        <v>24</v>
      </c>
      <c r="D12" s="37">
        <v>0</v>
      </c>
      <c r="E12" s="273">
        <v>0</v>
      </c>
      <c r="F12" s="159">
        <v>0</v>
      </c>
      <c r="G12" s="38">
        <v>0</v>
      </c>
      <c r="H12" s="299">
        <f>'[1]8'!$E$42</f>
        <v>59</v>
      </c>
      <c r="I12" s="300">
        <f>'[1]8'!$B$33*12.92/2</f>
        <v>2080.12</v>
      </c>
      <c r="J12" s="299">
        <f>'[1]8'!$B$42</f>
        <v>360</v>
      </c>
      <c r="K12" s="300">
        <f>'[1]8'!$F$33</f>
        <v>470.25000000000006</v>
      </c>
      <c r="L12" s="301">
        <f>'[1]8'!$H$42</f>
        <v>25</v>
      </c>
      <c r="M12" s="311">
        <f>'[1]8'!$C$34</f>
        <v>39.09323951496485</v>
      </c>
      <c r="N12" s="306">
        <f>'[1]8'!$F$34</f>
        <v>8.8377573803012446</v>
      </c>
      <c r="O12" s="306">
        <f>'[1]8'!$F$43</f>
        <v>1.1088308036954246</v>
      </c>
      <c r="P12" s="306">
        <f>'[1]8'!$C$43</f>
        <v>6.7657472767856408</v>
      </c>
      <c r="Q12" s="309">
        <f>'[1]8'!$H$43</f>
        <v>0.46984356088789175</v>
      </c>
    </row>
    <row r="13" spans="1:21" ht="14.65" customHeight="1" x14ac:dyDescent="0.2">
      <c r="A13" s="35">
        <v>9</v>
      </c>
      <c r="B13" s="36">
        <v>4</v>
      </c>
      <c r="C13" s="37">
        <v>24</v>
      </c>
      <c r="D13" s="37">
        <v>131</v>
      </c>
      <c r="E13" s="273">
        <v>0.67</v>
      </c>
      <c r="F13" s="159">
        <v>127</v>
      </c>
      <c r="G13" s="38">
        <v>1</v>
      </c>
      <c r="H13" s="299">
        <f>'[1]9'!$E$42</f>
        <v>46</v>
      </c>
      <c r="I13" s="300">
        <f>'[1]9'!$B$33*12.92/2</f>
        <v>1770.04</v>
      </c>
      <c r="J13" s="299">
        <f>'[1]9'!$B$42</f>
        <v>300</v>
      </c>
      <c r="K13" s="300">
        <f>'[1]9'!$F$33</f>
        <v>427.50000000000006</v>
      </c>
      <c r="L13" s="301">
        <f>'[1]9'!$H$42</f>
        <v>30</v>
      </c>
      <c r="M13" s="311">
        <f>'[1]9'!$C$34</f>
        <v>38.103233750524019</v>
      </c>
      <c r="N13" s="306">
        <f>'[1]9'!$F$34</f>
        <v>9.2026917065992961</v>
      </c>
      <c r="O13" s="306">
        <f>'[1]9'!$F$43</f>
        <v>0.9902311543943102</v>
      </c>
      <c r="P13" s="306">
        <f>'[1]9'!$C$43</f>
        <v>6.4580292677889801</v>
      </c>
      <c r="Q13" s="309">
        <f>'[1]9'!$H$43</f>
        <v>0.64580292677889783</v>
      </c>
    </row>
    <row r="14" spans="1:21" ht="14.65" customHeight="1" x14ac:dyDescent="0.2">
      <c r="A14" s="35">
        <v>10</v>
      </c>
      <c r="B14" s="36">
        <v>5</v>
      </c>
      <c r="C14" s="37">
        <v>24</v>
      </c>
      <c r="D14" s="37">
        <v>0</v>
      </c>
      <c r="E14" s="273">
        <v>0</v>
      </c>
      <c r="F14" s="159">
        <v>0</v>
      </c>
      <c r="G14" s="38">
        <v>0</v>
      </c>
      <c r="H14" s="299">
        <f>'[1]10'!$E$42</f>
        <v>53</v>
      </c>
      <c r="I14" s="300">
        <f>'[1]10'!$B$33*12.92/2</f>
        <v>2034.9</v>
      </c>
      <c r="J14" s="299">
        <f>'[1]10'!$B$42</f>
        <v>480</v>
      </c>
      <c r="K14" s="300">
        <f>'[1]10'!$F$33</f>
        <v>513</v>
      </c>
      <c r="L14" s="301">
        <f>'[1]10'!$H$42</f>
        <v>35</v>
      </c>
      <c r="M14" s="311">
        <f>'[1]10'!$C$34</f>
        <v>38.424063898496314</v>
      </c>
      <c r="N14" s="306">
        <f>'[1]10'!$F$34</f>
        <v>9.6867387979402473</v>
      </c>
      <c r="O14" s="306">
        <f>'[1]10'!$F$43</f>
        <v>1.0007741838027937</v>
      </c>
      <c r="P14" s="306">
        <f>'[1]10'!$C$43</f>
        <v>9.0636152495347346</v>
      </c>
      <c r="Q14" s="309">
        <f>'[1]10'!$H$43</f>
        <v>0.66088861194524096</v>
      </c>
    </row>
    <row r="15" spans="1:21" ht="14.65" customHeight="1" x14ac:dyDescent="0.2">
      <c r="A15" s="35">
        <v>11</v>
      </c>
      <c r="B15" s="36">
        <v>5</v>
      </c>
      <c r="C15" s="37">
        <v>24</v>
      </c>
      <c r="D15" s="37">
        <v>150</v>
      </c>
      <c r="E15" s="273">
        <v>0.48</v>
      </c>
      <c r="F15" s="159">
        <v>107</v>
      </c>
      <c r="G15" s="38">
        <v>1</v>
      </c>
      <c r="H15" s="299">
        <f>'[1]11'!$E$42</f>
        <v>46</v>
      </c>
      <c r="I15" s="300">
        <f>'[1]11'!$B$33*12.92/2</f>
        <v>1892.78</v>
      </c>
      <c r="J15" s="299">
        <f>'[1]11'!$B$42</f>
        <v>160</v>
      </c>
      <c r="K15" s="300">
        <f>'[1]11'!$F$33</f>
        <v>410.40000000000003</v>
      </c>
      <c r="L15" s="301">
        <f>'[1]11'!$H$42</f>
        <v>28</v>
      </c>
      <c r="M15" s="311">
        <f>'[1]11'!$C$34</f>
        <v>38.466447181228574</v>
      </c>
      <c r="N15" s="306">
        <f>'[1]11'!$F$34</f>
        <v>8.3404462870361105</v>
      </c>
      <c r="O15" s="306">
        <f>'[1]11'!$F$43</f>
        <v>0.9348453440635015</v>
      </c>
      <c r="P15" s="306">
        <f>'[1]11'!$C$43</f>
        <v>3.2516359793513097</v>
      </c>
      <c r="Q15" s="309">
        <f>'[1]11'!$H$43</f>
        <v>0.56903629638647912</v>
      </c>
    </row>
    <row r="16" spans="1:21" ht="14.65" customHeight="1" x14ac:dyDescent="0.2">
      <c r="A16" s="35">
        <v>12</v>
      </c>
      <c r="B16" s="36">
        <v>4</v>
      </c>
      <c r="C16" s="37">
        <v>24</v>
      </c>
      <c r="D16" s="37">
        <v>114</v>
      </c>
      <c r="E16" s="273">
        <v>0.48</v>
      </c>
      <c r="F16" s="159">
        <v>93</v>
      </c>
      <c r="G16" s="38">
        <v>1</v>
      </c>
      <c r="H16" s="299">
        <f>'[1]12'!$E$42</f>
        <v>42</v>
      </c>
      <c r="I16" s="300">
        <f>'[1]12'!$B$33*12.92/2</f>
        <v>1563.32</v>
      </c>
      <c r="J16" s="299">
        <f>'[1]12'!$B$42</f>
        <v>380</v>
      </c>
      <c r="K16" s="300">
        <f>'[1]12'!$F$33</f>
        <v>384.75000000000006</v>
      </c>
      <c r="L16" s="301">
        <f>'[1]12'!$H$42</f>
        <v>21</v>
      </c>
      <c r="M16" s="311">
        <f>'[1]12'!$C$34</f>
        <v>37.868371969085828</v>
      </c>
      <c r="N16" s="306">
        <f>'[1]12'!$F$34</f>
        <v>9.319816873772341</v>
      </c>
      <c r="O16" s="306">
        <f>'[1]12'!$F$43</f>
        <v>1.0173679238425943</v>
      </c>
      <c r="P16" s="306">
        <f>'[1]12'!$C$43</f>
        <v>9.2047574061949025</v>
      </c>
      <c r="Q16" s="309">
        <f>'[1]12'!$H$43</f>
        <v>0.50868396192129717</v>
      </c>
    </row>
    <row r="17" spans="1:17" ht="14.65" customHeight="1" x14ac:dyDescent="0.2">
      <c r="A17" s="35">
        <v>13</v>
      </c>
      <c r="B17" s="36">
        <v>4</v>
      </c>
      <c r="C17" s="37">
        <v>24</v>
      </c>
      <c r="D17" s="37">
        <v>216</v>
      </c>
      <c r="E17" s="273">
        <v>1.42</v>
      </c>
      <c r="F17" s="159">
        <v>134</v>
      </c>
      <c r="G17" s="38">
        <v>1</v>
      </c>
      <c r="H17" s="299">
        <f>'[1]13'!$E$42</f>
        <v>43</v>
      </c>
      <c r="I17" s="300">
        <f>'[1]13'!$B$33*12.92/2</f>
        <v>1292</v>
      </c>
      <c r="J17" s="299">
        <f>'[1]13'!$B$42</f>
        <v>270</v>
      </c>
      <c r="K17" s="300">
        <f>'[1]13'!$F$33</f>
        <v>384.75000000000006</v>
      </c>
      <c r="L17" s="301">
        <f>'[1]13'!$H$42</f>
        <v>26</v>
      </c>
      <c r="M17" s="311">
        <f>'[1]13'!$C$34</f>
        <v>30.257044364514414</v>
      </c>
      <c r="N17" s="306">
        <f>'[1]13'!$F$34</f>
        <v>9.0103698291384848</v>
      </c>
      <c r="O17" s="306">
        <f>'[1]13'!$F$43</f>
        <v>1.0070068944846129</v>
      </c>
      <c r="P17" s="306">
        <f>'[1]13'!$C$43</f>
        <v>6.3230665467638483</v>
      </c>
      <c r="Q17" s="309">
        <f>'[1]13'!$H$43</f>
        <v>0.6088878896883706</v>
      </c>
    </row>
    <row r="18" spans="1:17" ht="14.65" customHeight="1" x14ac:dyDescent="0.2">
      <c r="A18" s="35">
        <v>14</v>
      </c>
      <c r="B18" s="36">
        <v>4</v>
      </c>
      <c r="C18" s="37">
        <v>24</v>
      </c>
      <c r="D18" s="37">
        <v>0</v>
      </c>
      <c r="E18" s="273">
        <v>0</v>
      </c>
      <c r="F18" s="159">
        <v>0</v>
      </c>
      <c r="G18" s="38">
        <v>0</v>
      </c>
      <c r="H18" s="299">
        <f>'[1]14'!$E$42</f>
        <v>46</v>
      </c>
      <c r="I18" s="300">
        <f>'[1]14'!$B$33*12.92/2</f>
        <v>1543.94</v>
      </c>
      <c r="J18" s="299">
        <f>'[1]14'!$B$42</f>
        <v>280</v>
      </c>
      <c r="K18" s="300">
        <f>'[1]14'!$F$33</f>
        <v>324.90000000000003</v>
      </c>
      <c r="L18" s="301">
        <f>'[1]14'!$H$42</f>
        <v>22</v>
      </c>
      <c r="M18" s="311">
        <f>'[1]14'!$C$34</f>
        <v>37.550649135861505</v>
      </c>
      <c r="N18" s="306">
        <f>'[1]14'!$F$34</f>
        <v>7.9019948341524957</v>
      </c>
      <c r="O18" s="306">
        <f>'[1]14'!$F$43</f>
        <v>1.1187804320437513</v>
      </c>
      <c r="P18" s="306">
        <f>'[1]14'!$C$43</f>
        <v>6.8099678472228327</v>
      </c>
      <c r="Q18" s="309">
        <f>'[1]14'!$H$43</f>
        <v>0.53506890228179405</v>
      </c>
    </row>
    <row r="19" spans="1:17" ht="14.65" customHeight="1" x14ac:dyDescent="0.2">
      <c r="A19" s="35">
        <v>15</v>
      </c>
      <c r="B19" s="36">
        <v>5</v>
      </c>
      <c r="C19" s="37">
        <v>24</v>
      </c>
      <c r="D19" s="37">
        <v>134</v>
      </c>
      <c r="E19" s="273">
        <v>0.2</v>
      </c>
      <c r="F19" s="159">
        <v>146</v>
      </c>
      <c r="G19" s="38">
        <v>1</v>
      </c>
      <c r="H19" s="299">
        <f>'[1]15'!$E$42</f>
        <v>48</v>
      </c>
      <c r="I19" s="300">
        <f>'[1]15'!$B$33*12.92/2</f>
        <v>1466.42</v>
      </c>
      <c r="J19" s="299">
        <f>'[1]15'!$B$42</f>
        <v>280</v>
      </c>
      <c r="K19" s="300">
        <f>'[1]15'!$F$33</f>
        <v>384.75000000000006</v>
      </c>
      <c r="L19" s="301">
        <f>'[1]15'!$H$42</f>
        <v>18</v>
      </c>
      <c r="M19" s="311">
        <f>'[1]15'!$C$34</f>
        <v>34.680421343400646</v>
      </c>
      <c r="N19" s="306">
        <f>'[1]15'!$F$34</f>
        <v>9.0992294921464527</v>
      </c>
      <c r="O19" s="306">
        <f>'[1]15'!$F$43</f>
        <v>1.1351865253360094</v>
      </c>
      <c r="P19" s="306">
        <f>'[1]15'!$C$43</f>
        <v>6.621921397793388</v>
      </c>
      <c r="Q19" s="309">
        <f>'[1]15'!$H$43</f>
        <v>0.42569494700100352</v>
      </c>
    </row>
    <row r="20" spans="1:17" ht="14.65" customHeight="1" x14ac:dyDescent="0.2">
      <c r="A20" s="35">
        <v>16</v>
      </c>
      <c r="B20" s="36">
        <v>5</v>
      </c>
      <c r="C20" s="37">
        <v>24</v>
      </c>
      <c r="D20" s="37">
        <v>130</v>
      </c>
      <c r="E20" s="273">
        <v>0.84</v>
      </c>
      <c r="F20" s="159">
        <v>149</v>
      </c>
      <c r="G20" s="38">
        <v>1</v>
      </c>
      <c r="H20" s="299">
        <f>'[1]16'!$E$42</f>
        <v>49</v>
      </c>
      <c r="I20" s="300">
        <f>'[1]16'!$B$33*12.92/2</f>
        <v>1950.92</v>
      </c>
      <c r="J20" s="299">
        <f>'[1]16'!$B$42</f>
        <v>280</v>
      </c>
      <c r="K20" s="300">
        <f>'[1]16'!$F$33</f>
        <v>513</v>
      </c>
      <c r="L20" s="301">
        <f>'[1]16'!$H$42</f>
        <v>15</v>
      </c>
      <c r="M20" s="311">
        <f>'[1]16'!$C$34</f>
        <v>38.285312829928806</v>
      </c>
      <c r="N20" s="306">
        <f>'[1]16'!$F$34</f>
        <v>10.067232629607302</v>
      </c>
      <c r="O20" s="306">
        <f>'[1]16'!$F$43</f>
        <v>0.96158752212623355</v>
      </c>
      <c r="P20" s="306">
        <f>'[1]16'!$C$43</f>
        <v>5.4947858407213337</v>
      </c>
      <c r="Q20" s="309">
        <f>'[1]16'!$H$43</f>
        <v>0.29436352718150005</v>
      </c>
    </row>
    <row r="21" spans="1:17" ht="14.65" customHeight="1" x14ac:dyDescent="0.2">
      <c r="A21" s="35">
        <v>17</v>
      </c>
      <c r="B21" s="36">
        <v>6</v>
      </c>
      <c r="C21" s="37">
        <v>24</v>
      </c>
      <c r="D21" s="37">
        <v>175</v>
      </c>
      <c r="E21" s="273">
        <v>0.72</v>
      </c>
      <c r="F21" s="159">
        <v>123</v>
      </c>
      <c r="G21" s="38">
        <v>1</v>
      </c>
      <c r="H21" s="299">
        <f>'[1]17'!$E$42</f>
        <v>50</v>
      </c>
      <c r="I21" s="300">
        <f>'[1]17'!$B$33*12.92/2</f>
        <v>1925.08</v>
      </c>
      <c r="J21" s="299">
        <f>'[1]17'!$B$42</f>
        <v>260</v>
      </c>
      <c r="K21" s="300">
        <f>'[1]17'!$F$33</f>
        <v>495.90000000000003</v>
      </c>
      <c r="L21" s="301">
        <f>'[1]17'!$H$42</f>
        <v>39</v>
      </c>
      <c r="M21" s="311">
        <f>'[1]17'!$C$34</f>
        <v>38.027172989781334</v>
      </c>
      <c r="N21" s="306">
        <f>'[1]17'!$F$34</f>
        <v>9.7957877520064436</v>
      </c>
      <c r="O21" s="306">
        <f>'[1]17'!$F$43</f>
        <v>0.98767773260803016</v>
      </c>
      <c r="P21" s="306">
        <f>'[1]17'!$C$43</f>
        <v>5.1359242095617574</v>
      </c>
      <c r="Q21" s="309">
        <f>'[1]17'!$H$43</f>
        <v>0.77038863143426362</v>
      </c>
    </row>
    <row r="22" spans="1:17" ht="14.65" customHeight="1" x14ac:dyDescent="0.2">
      <c r="A22" s="35">
        <v>18</v>
      </c>
      <c r="B22" s="36">
        <v>4</v>
      </c>
      <c r="C22" s="37">
        <v>24</v>
      </c>
      <c r="D22" s="37">
        <v>139</v>
      </c>
      <c r="E22" s="273">
        <v>0.48</v>
      </c>
      <c r="F22" s="159">
        <v>108</v>
      </c>
      <c r="G22" s="38">
        <v>1</v>
      </c>
      <c r="H22" s="299">
        <f>'[1]18'!$E$42</f>
        <v>49</v>
      </c>
      <c r="I22" s="300">
        <f>'[1]18'!$B$33*12.92/2</f>
        <v>1815.26</v>
      </c>
      <c r="J22" s="299">
        <f>'[1]18'!$B$42</f>
        <v>200</v>
      </c>
      <c r="K22" s="300">
        <f>'[1]18'!$F$33</f>
        <v>470.25000000000006</v>
      </c>
      <c r="L22" s="301">
        <f>'[1]18'!$H$42</f>
        <v>28</v>
      </c>
      <c r="M22" s="311">
        <f>'[1]18'!$C$34</f>
        <v>39.006644147061174</v>
      </c>
      <c r="N22" s="306">
        <f>'[1]18'!$F$34</f>
        <v>10.104819370313631</v>
      </c>
      <c r="O22" s="306">
        <f>'[1]18'!$F$43</f>
        <v>1.0529211039773905</v>
      </c>
      <c r="P22" s="306">
        <f>'[1]18'!$C$43</f>
        <v>4.2976371590913898</v>
      </c>
      <c r="Q22" s="309">
        <f>'[1]18'!$H$43</f>
        <v>0.60166920227279452</v>
      </c>
    </row>
    <row r="23" spans="1:17" ht="14.65" customHeight="1" x14ac:dyDescent="0.2">
      <c r="A23" s="35">
        <v>19</v>
      </c>
      <c r="B23" s="36">
        <v>4</v>
      </c>
      <c r="C23" s="37">
        <v>24</v>
      </c>
      <c r="D23" s="37">
        <v>0</v>
      </c>
      <c r="E23" s="273">
        <v>0</v>
      </c>
      <c r="F23" s="159">
        <v>0</v>
      </c>
      <c r="G23" s="38">
        <v>0</v>
      </c>
      <c r="H23" s="299">
        <f>'[1]19'!$E$42</f>
        <v>42</v>
      </c>
      <c r="I23" s="300">
        <f>'[1]19'!$B$33*12.92/2</f>
        <v>1576.24</v>
      </c>
      <c r="J23" s="299">
        <f>'[1]19'!$B$42</f>
        <v>280</v>
      </c>
      <c r="K23" s="300">
        <f>'[1]19'!$F$33</f>
        <v>410.40000000000003</v>
      </c>
      <c r="L23" s="301">
        <f>'[1]19'!$H$42</f>
        <v>16</v>
      </c>
      <c r="M23" s="311">
        <f>'[1]19'!$C$34</f>
        <v>37.799520383693043</v>
      </c>
      <c r="N23" s="306">
        <f>'[1]19'!$F$34</f>
        <v>9.841726618705037</v>
      </c>
      <c r="O23" s="306">
        <f>'[1]19'!$F$43</f>
        <v>1.0071942446043165</v>
      </c>
      <c r="P23" s="306">
        <f>'[1]19'!$C$43</f>
        <v>6.7146282973621094</v>
      </c>
      <c r="Q23" s="309">
        <f>'[1]19'!$H$43</f>
        <v>0.38369304556354916</v>
      </c>
    </row>
    <row r="24" spans="1:17" ht="14.65" customHeight="1" x14ac:dyDescent="0.2">
      <c r="A24" s="35">
        <v>20</v>
      </c>
      <c r="B24" s="36">
        <v>4</v>
      </c>
      <c r="C24" s="37">
        <v>24</v>
      </c>
      <c r="D24" s="37">
        <v>116</v>
      </c>
      <c r="E24" s="273">
        <v>0.48</v>
      </c>
      <c r="F24" s="159">
        <v>122</v>
      </c>
      <c r="G24" s="38">
        <v>1</v>
      </c>
      <c r="H24" s="299">
        <f>'[1]20'!$E$42</f>
        <v>45</v>
      </c>
      <c r="I24" s="300">
        <f>'[1]20'!$B$33*12.92/2</f>
        <v>1582.7</v>
      </c>
      <c r="J24" s="299">
        <f>'[1]20'!$B$42</f>
        <v>260</v>
      </c>
      <c r="K24" s="300">
        <f>'[1]20'!$F$33</f>
        <v>384.75000000000006</v>
      </c>
      <c r="L24" s="301">
        <f>'[1]20'!$H$42</f>
        <v>20</v>
      </c>
      <c r="M24" s="311">
        <f>'[1]20'!$C$34</f>
        <v>37.430410701027128</v>
      </c>
      <c r="N24" s="306">
        <f>'[1]20'!$F$34</f>
        <v>9.0992294921464527</v>
      </c>
      <c r="O24" s="306">
        <f>'[1]20'!$F$43</f>
        <v>1.064237367502509</v>
      </c>
      <c r="P24" s="306">
        <f>'[1]20'!$C$43</f>
        <v>6.1489270122367179</v>
      </c>
      <c r="Q24" s="309">
        <f>'[1]20'!$H$43</f>
        <v>0.47299438555667062</v>
      </c>
    </row>
    <row r="25" spans="1:17" ht="14.65" customHeight="1" x14ac:dyDescent="0.2">
      <c r="A25" s="35">
        <v>21</v>
      </c>
      <c r="B25" s="36">
        <v>4</v>
      </c>
      <c r="C25" s="37">
        <v>24</v>
      </c>
      <c r="D25" s="37">
        <v>0</v>
      </c>
      <c r="E25" s="273">
        <v>0</v>
      </c>
      <c r="F25" s="159">
        <v>0</v>
      </c>
      <c r="G25" s="38">
        <v>0</v>
      </c>
      <c r="H25" s="299">
        <f>'[1]21'!$E$42</f>
        <v>45</v>
      </c>
      <c r="I25" s="300">
        <f>'[1]21'!$B$33*12.92/2</f>
        <v>1550.4</v>
      </c>
      <c r="J25" s="299">
        <f>'[1]21'!$B$42</f>
        <v>240</v>
      </c>
      <c r="K25" s="300">
        <f>'[1]21'!$F$33</f>
        <v>410.40000000000003</v>
      </c>
      <c r="L25" s="301">
        <f>'[1]21'!$H$42</f>
        <v>13</v>
      </c>
      <c r="M25" s="311">
        <f>'[1]21'!$C$34</f>
        <v>37.479693664402411</v>
      </c>
      <c r="N25" s="306">
        <f>'[1]21'!$F$34</f>
        <v>9.9210953817535792</v>
      </c>
      <c r="O25" s="306">
        <f>'[1]21'!$F$43</f>
        <v>1.0878394058940328</v>
      </c>
      <c r="P25" s="306">
        <f>'[1]21'!$C$43</f>
        <v>5.8018101647681739</v>
      </c>
      <c r="Q25" s="309">
        <f>'[1]21'!$H$43</f>
        <v>0.31426471725827615</v>
      </c>
    </row>
    <row r="26" spans="1:17" ht="14.65" customHeight="1" x14ac:dyDescent="0.2">
      <c r="A26" s="35">
        <v>22</v>
      </c>
      <c r="B26" s="36">
        <v>4</v>
      </c>
      <c r="C26" s="37">
        <v>24</v>
      </c>
      <c r="D26" s="37">
        <v>117</v>
      </c>
      <c r="E26" s="273">
        <v>0.47</v>
      </c>
      <c r="F26" s="159">
        <v>93</v>
      </c>
      <c r="G26" s="38">
        <v>1</v>
      </c>
      <c r="H26" s="299">
        <f>'[1]22'!$E$42</f>
        <v>45</v>
      </c>
      <c r="I26" s="300">
        <f>'[1]22'!$B$33*12.92/2</f>
        <v>1595.62</v>
      </c>
      <c r="J26" s="299">
        <f>'[1]22'!$B$42</f>
        <v>180</v>
      </c>
      <c r="K26" s="300">
        <f>'[1]22'!$F$33</f>
        <v>384.75000000000006</v>
      </c>
      <c r="L26" s="301">
        <f>'[1]22'!$H$42</f>
        <v>33</v>
      </c>
      <c r="M26" s="311">
        <f>'[1]22'!$C$34</f>
        <v>37.735965074096733</v>
      </c>
      <c r="N26" s="306">
        <f>'[1]22'!$F$34</f>
        <v>9.0992294921464527</v>
      </c>
      <c r="O26" s="306">
        <f>'[1]22'!$F$43</f>
        <v>1.064237367502509</v>
      </c>
      <c r="P26" s="306">
        <f>'[1]22'!$C$43</f>
        <v>4.2569494700100359</v>
      </c>
      <c r="Q26" s="309">
        <f>'[1]22'!$H$43</f>
        <v>0.78044073616850651</v>
      </c>
    </row>
    <row r="27" spans="1:17" ht="14.65" customHeight="1" x14ac:dyDescent="0.2">
      <c r="A27" s="35">
        <v>23</v>
      </c>
      <c r="B27" s="36">
        <v>4</v>
      </c>
      <c r="C27" s="37">
        <v>24</v>
      </c>
      <c r="D27" s="37">
        <v>156</v>
      </c>
      <c r="E27" s="273">
        <v>6</v>
      </c>
      <c r="F27" s="159">
        <v>125</v>
      </c>
      <c r="G27" s="38">
        <v>1</v>
      </c>
      <c r="H27" s="299">
        <f>'[1]23'!$E$42</f>
        <v>45</v>
      </c>
      <c r="I27" s="300">
        <f>'[1]23'!$B$33*12.92/2</f>
        <v>1563.32</v>
      </c>
      <c r="J27" s="299">
        <f>'[1]23'!$B$42</f>
        <v>290</v>
      </c>
      <c r="K27" s="300">
        <f>'[1]23'!$F$33</f>
        <v>367.65000000000003</v>
      </c>
      <c r="L27" s="301">
        <f>'[1]23'!$H$42</f>
        <v>17</v>
      </c>
      <c r="M27" s="311">
        <f>'[1]23'!$C$34</f>
        <v>36.972079141422711</v>
      </c>
      <c r="N27" s="306">
        <f>'[1]23'!$F$34</f>
        <v>8.6948192924954988</v>
      </c>
      <c r="O27" s="306">
        <f>'[1]23'!$F$43</f>
        <v>1.064237367502509</v>
      </c>
      <c r="P27" s="306">
        <f>'[1]23'!$C$43</f>
        <v>6.8584185905717234</v>
      </c>
      <c r="Q27" s="309">
        <f>'[1]23'!$H$43</f>
        <v>0.40204522772317003</v>
      </c>
    </row>
    <row r="28" spans="1:17" ht="14.65" customHeight="1" x14ac:dyDescent="0.2">
      <c r="A28" s="35">
        <v>24</v>
      </c>
      <c r="B28" s="36">
        <v>4</v>
      </c>
      <c r="C28" s="37">
        <v>24</v>
      </c>
      <c r="D28" s="37">
        <v>0</v>
      </c>
      <c r="E28" s="273">
        <v>0</v>
      </c>
      <c r="F28" s="159">
        <v>0</v>
      </c>
      <c r="G28" s="38">
        <v>0</v>
      </c>
      <c r="H28" s="299">
        <f>'[1]24'!$E$42</f>
        <v>45</v>
      </c>
      <c r="I28" s="300">
        <f>'[1]24'!$B$33*12.92/2</f>
        <v>1576.24</v>
      </c>
      <c r="J28" s="299">
        <f>'[1]24'!$B$42</f>
        <v>250</v>
      </c>
      <c r="K28" s="300">
        <f>'[1]24'!$F$33</f>
        <v>410.40000000000003</v>
      </c>
      <c r="L28" s="301">
        <f>'[1]24'!$H$42</f>
        <v>46</v>
      </c>
      <c r="M28" s="311">
        <f>'[1]24'!$C$34</f>
        <v>37.058353317356698</v>
      </c>
      <c r="N28" s="306">
        <f>'[1]24'!$F$34</f>
        <v>9.6487515869684763</v>
      </c>
      <c r="O28" s="306">
        <f>'[1]24'!$F$43</f>
        <v>1.0579771476939117</v>
      </c>
      <c r="P28" s="306">
        <f>'[1]24'!$C$43</f>
        <v>5.8776508205217324</v>
      </c>
      <c r="Q28" s="309">
        <f>'[1]24'!$H$43</f>
        <v>1.0814877509759986</v>
      </c>
    </row>
    <row r="29" spans="1:17" ht="14.65" customHeight="1" x14ac:dyDescent="0.2">
      <c r="A29" s="35">
        <v>25</v>
      </c>
      <c r="B29" s="36">
        <v>5</v>
      </c>
      <c r="C29" s="37">
        <v>24</v>
      </c>
      <c r="D29" s="37">
        <v>131</v>
      </c>
      <c r="E29" s="273">
        <v>0.96</v>
      </c>
      <c r="F29" s="159">
        <v>115</v>
      </c>
      <c r="G29" s="38">
        <v>1</v>
      </c>
      <c r="H29" s="299">
        <f>'[1]25'!$E$42</f>
        <v>47</v>
      </c>
      <c r="I29" s="300">
        <f>'[1]25'!$B$33*12.92/2</f>
        <v>1692.52</v>
      </c>
      <c r="J29" s="299">
        <f>'[1]25'!$B$42</f>
        <v>240</v>
      </c>
      <c r="K29" s="300">
        <f>'[1]25'!$F$33</f>
        <v>427.50000000000006</v>
      </c>
      <c r="L29" s="301">
        <f>'[1]25'!$H$42</f>
        <v>1</v>
      </c>
      <c r="M29" s="311">
        <f>'[1]25'!$C$34</f>
        <v>37.581490363254822</v>
      </c>
      <c r="N29" s="306">
        <f>'[1]25'!$F$34</f>
        <v>9.4924060751373318</v>
      </c>
      <c r="O29" s="306">
        <f>'[1]25'!$F$43</f>
        <v>1.043609556798724</v>
      </c>
      <c r="P29" s="306">
        <f>'[1]25'!$C$43</f>
        <v>5.3290700772700799</v>
      </c>
      <c r="Q29" s="309">
        <f>'[1]25'!$H$43</f>
        <v>2.2204458655292001E-2</v>
      </c>
    </row>
    <row r="30" spans="1:17" ht="14.65" customHeight="1" x14ac:dyDescent="0.2">
      <c r="A30" s="35">
        <v>26</v>
      </c>
      <c r="B30" s="36">
        <v>4</v>
      </c>
      <c r="C30" s="37">
        <v>24</v>
      </c>
      <c r="D30" s="37">
        <v>0</v>
      </c>
      <c r="E30" s="273">
        <v>0</v>
      </c>
      <c r="F30" s="159">
        <v>0</v>
      </c>
      <c r="G30" s="38">
        <v>0</v>
      </c>
      <c r="H30" s="299">
        <f>'[1]26'!$E$42</f>
        <v>47</v>
      </c>
      <c r="I30" s="300">
        <f>'[1]26'!$B$33*12.92/2</f>
        <v>1724.82</v>
      </c>
      <c r="J30" s="299">
        <f>'[1]26'!$B$42</f>
        <v>260</v>
      </c>
      <c r="K30" s="300">
        <f>'[1]26'!$F$33</f>
        <v>410.40000000000003</v>
      </c>
      <c r="L30" s="301">
        <f>'[1]26'!$H$42</f>
        <v>36</v>
      </c>
      <c r="M30" s="311">
        <f>'[1]26'!$C$34</f>
        <v>38.298694377846552</v>
      </c>
      <c r="N30" s="306">
        <f>'[1]26'!$F$34</f>
        <v>9.1127098321379769</v>
      </c>
      <c r="O30" s="306">
        <f>'[1]26'!$F$43</f>
        <v>1.0436095567994272</v>
      </c>
      <c r="P30" s="306">
        <f>'[1]26'!$C$43</f>
        <v>5.7731592503798099</v>
      </c>
      <c r="Q30" s="309">
        <f>'[1]26'!$H$43</f>
        <v>0.79936051159105048</v>
      </c>
    </row>
    <row r="31" spans="1:17" ht="14.65" customHeight="1" x14ac:dyDescent="0.2">
      <c r="A31" s="35">
        <v>27</v>
      </c>
      <c r="B31" s="36">
        <v>4</v>
      </c>
      <c r="C31" s="37">
        <v>24</v>
      </c>
      <c r="D31" s="37">
        <v>129</v>
      </c>
      <c r="E31" s="273">
        <v>3.22</v>
      </c>
      <c r="F31" s="159">
        <v>299</v>
      </c>
      <c r="G31" s="38">
        <v>2</v>
      </c>
      <c r="H31" s="299">
        <f>'[1]27'!$E$42</f>
        <v>45</v>
      </c>
      <c r="I31" s="300">
        <f>'[1]27'!$B$33*12.92/2</f>
        <v>1563.32</v>
      </c>
      <c r="J31" s="299">
        <f>'[1]27'!$B$42</f>
        <v>220</v>
      </c>
      <c r="K31" s="300">
        <f>'[1]27'!$F$33</f>
        <v>384.75000000000006</v>
      </c>
      <c r="L31" s="301">
        <f>'[1]27'!$H$42</f>
        <v>27</v>
      </c>
      <c r="M31" s="311">
        <f>'[1]27'!$C$34</f>
        <v>37.48968824940048</v>
      </c>
      <c r="N31" s="306">
        <f>'[1]27'!$F$34</f>
        <v>9.2266187050359729</v>
      </c>
      <c r="O31" s="306">
        <f>'[1]27'!$F$43</f>
        <v>1.079136690647482</v>
      </c>
      <c r="P31" s="306">
        <f>'[1]27'!$C$43</f>
        <v>5.275779376498801</v>
      </c>
      <c r="Q31" s="309">
        <f>'[1]27'!$H$43</f>
        <v>0.64748201438848918</v>
      </c>
    </row>
    <row r="32" spans="1:17" ht="14.65" customHeight="1" x14ac:dyDescent="0.2">
      <c r="A32" s="35">
        <v>28</v>
      </c>
      <c r="B32" s="36">
        <v>4</v>
      </c>
      <c r="C32" s="37">
        <v>24</v>
      </c>
      <c r="D32" s="37">
        <v>119</v>
      </c>
      <c r="E32" s="273">
        <v>0.48</v>
      </c>
      <c r="F32" s="159">
        <v>131</v>
      </c>
      <c r="G32" s="38">
        <v>1</v>
      </c>
      <c r="H32" s="299">
        <f>'[1]28'!$E$42</f>
        <v>45</v>
      </c>
      <c r="I32" s="300">
        <f>'[1]28'!$B$33*12.92/2</f>
        <v>1569.78</v>
      </c>
      <c r="J32" s="299">
        <f>'[1]28'!$B$42</f>
        <v>220</v>
      </c>
      <c r="K32" s="300">
        <f>'[1]28'!$F$33</f>
        <v>410.40000000000003</v>
      </c>
      <c r="L32" s="301">
        <f>'[1]28'!$H$42</f>
        <v>17</v>
      </c>
      <c r="M32" s="311">
        <f>'[1]28'!$C$34</f>
        <v>37.720044405345377</v>
      </c>
      <c r="N32" s="306">
        <f>'[1]28'!$F$34</f>
        <v>9.8614495177373556</v>
      </c>
      <c r="O32" s="306">
        <f>'[1]28'!$F$43</f>
        <v>1.081299289225587</v>
      </c>
      <c r="P32" s="306">
        <f>'[1]28'!$C$43</f>
        <v>5.2863520806584257</v>
      </c>
      <c r="Q32" s="309">
        <f>'[1]28'!$H$43</f>
        <v>0.40849084259633289</v>
      </c>
    </row>
    <row r="33" spans="1:19" ht="14.65" customHeight="1" x14ac:dyDescent="0.2">
      <c r="A33" s="35">
        <v>29</v>
      </c>
      <c r="B33" s="36">
        <v>4</v>
      </c>
      <c r="C33" s="37">
        <v>24</v>
      </c>
      <c r="D33" s="37">
        <v>0</v>
      </c>
      <c r="E33" s="273">
        <v>0</v>
      </c>
      <c r="F33" s="159">
        <v>0</v>
      </c>
      <c r="G33" s="38">
        <v>0</v>
      </c>
      <c r="H33" s="299">
        <f>'[1]29'!$E$42</f>
        <v>45</v>
      </c>
      <c r="I33" s="300">
        <f>'[1]29'!$B$33*12.92/2</f>
        <v>1576.24</v>
      </c>
      <c r="J33" s="299">
        <f>'[1]29'!$B$42</f>
        <v>220</v>
      </c>
      <c r="K33" s="300">
        <f>'[1]29'!$F$33</f>
        <v>384.75000000000006</v>
      </c>
      <c r="L33" s="301">
        <f>'[1]29'!$H$42</f>
        <v>28</v>
      </c>
      <c r="M33" s="311">
        <f>'[1]29'!$C$34</f>
        <v>38.104355225503731</v>
      </c>
      <c r="N33" s="306">
        <f>'[1]29'!$F$34</f>
        <v>9.3010269204008047</v>
      </c>
      <c r="O33" s="306">
        <f>'[1]29'!$F$43</f>
        <v>1.0878394058948306</v>
      </c>
      <c r="P33" s="306">
        <f>'[1]29'!$C$43</f>
        <v>5.3183259843747273</v>
      </c>
      <c r="Q33" s="309">
        <f>'[1]29'!$H$43</f>
        <v>0.67687785255678345</v>
      </c>
    </row>
    <row r="34" spans="1:19" ht="14.65" customHeight="1" x14ac:dyDescent="0.2">
      <c r="A34" s="35">
        <v>30</v>
      </c>
      <c r="B34" s="36">
        <v>4</v>
      </c>
      <c r="C34" s="37">
        <v>24</v>
      </c>
      <c r="D34" s="37">
        <v>112</v>
      </c>
      <c r="E34" s="273">
        <v>0.48</v>
      </c>
      <c r="F34" s="159">
        <v>114</v>
      </c>
      <c r="G34" s="38">
        <v>1</v>
      </c>
      <c r="H34" s="299">
        <f>'[1]30'!$E$42</f>
        <v>45</v>
      </c>
      <c r="I34" s="300">
        <f>'[1]30'!$B$33*12.92/2</f>
        <v>1543.94</v>
      </c>
      <c r="J34" s="299">
        <f>'[1]30'!$B$42</f>
        <v>410</v>
      </c>
      <c r="K34" s="300">
        <f>'[1]30'!$F$33</f>
        <v>384.75000000000006</v>
      </c>
      <c r="L34" s="301">
        <f>'[1]30'!$H$42</f>
        <v>16</v>
      </c>
      <c r="M34" s="311">
        <f>'[1]30'!$C$34</f>
        <v>37.32352827416144</v>
      </c>
      <c r="N34" s="306">
        <f>'[1]30'!$F$34</f>
        <v>9.3010269204008047</v>
      </c>
      <c r="O34" s="306">
        <f>'[1]30'!$F$43</f>
        <v>1.0878394058948306</v>
      </c>
      <c r="P34" s="306">
        <f>'[1]30'!$C$43</f>
        <v>9.9114256981529021</v>
      </c>
      <c r="Q34" s="309">
        <f>'[1]30'!$H$43</f>
        <v>0.38678734431816203</v>
      </c>
    </row>
    <row r="35" spans="1:19" ht="14.65" customHeight="1" thickBot="1" x14ac:dyDescent="0.25">
      <c r="A35" s="168">
        <v>31</v>
      </c>
      <c r="B35" s="162">
        <v>3</v>
      </c>
      <c r="C35" s="163">
        <v>24</v>
      </c>
      <c r="D35" s="163">
        <v>100</v>
      </c>
      <c r="E35" s="274">
        <v>0.48</v>
      </c>
      <c r="F35" s="164">
        <v>86</v>
      </c>
      <c r="G35" s="165">
        <v>1</v>
      </c>
      <c r="H35" s="302">
        <f>'[1]31'!$E$42</f>
        <v>41</v>
      </c>
      <c r="I35" s="303">
        <f>'[1]31'!$B$33*12.92/2</f>
        <v>1408.28</v>
      </c>
      <c r="J35" s="304">
        <f>'[1]31'!$B$42</f>
        <v>240</v>
      </c>
      <c r="K35" s="303">
        <f>'[1]31'!$F$33</f>
        <v>367.65000000000003</v>
      </c>
      <c r="L35" s="305">
        <f>'[1]31'!$H$42</f>
        <v>25</v>
      </c>
      <c r="M35" s="312">
        <f>'[1]31'!$C$34</f>
        <v>37.440912015381855</v>
      </c>
      <c r="N35" s="307">
        <f>'[1]31'!$F$34</f>
        <v>9.7744420871241093</v>
      </c>
      <c r="O35" s="307">
        <f>'[1]31'!$F$43</f>
        <v>1.0900370612595907</v>
      </c>
      <c r="P35" s="307">
        <f>'[1]31'!$C$43</f>
        <v>6.3807047488366271</v>
      </c>
      <c r="Q35" s="310">
        <f>'[1]31'!$H$43</f>
        <v>0.66465674467048197</v>
      </c>
    </row>
    <row r="36" spans="1:19" ht="14.65" customHeight="1" thickTop="1" x14ac:dyDescent="0.2">
      <c r="A36" s="169" t="s">
        <v>37</v>
      </c>
      <c r="B36" s="170"/>
      <c r="C36" s="170">
        <f>SUM(C5:C35)</f>
        <v>744</v>
      </c>
      <c r="D36" s="170"/>
      <c r="E36" s="171"/>
      <c r="F36" s="172">
        <f t="shared" ref="F36:K36" si="0">SUM(F5:F35)</f>
        <v>2831</v>
      </c>
      <c r="G36" s="173">
        <f t="shared" si="0"/>
        <v>23</v>
      </c>
      <c r="H36" s="186">
        <f t="shared" si="0"/>
        <v>1447</v>
      </c>
      <c r="I36" s="186">
        <f t="shared" si="0"/>
        <v>52177.419999999991</v>
      </c>
      <c r="J36" s="187">
        <f t="shared" si="0"/>
        <v>8740</v>
      </c>
      <c r="K36" s="187">
        <f t="shared" si="0"/>
        <v>13184.099999999997</v>
      </c>
      <c r="L36" s="187">
        <f>SUM(L5:L34)</f>
        <v>667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4.193548387096774</v>
      </c>
      <c r="C37" s="39"/>
      <c r="D37" s="167">
        <f>AVERAGE(D5:D35)</f>
        <v>89.645161290322577</v>
      </c>
      <c r="E37" s="40">
        <f>AVERAGE(E5:E35)</f>
        <v>0.84870967741935488</v>
      </c>
      <c r="F37" s="166">
        <f t="shared" ref="F37" si="1">AVERAGE(F5:F35)</f>
        <v>91.322580645161295</v>
      </c>
      <c r="G37" s="174">
        <f>AVERAGE(G5:G35)</f>
        <v>0.74193548387096775</v>
      </c>
      <c r="H37" s="190">
        <f t="shared" ref="H37:P37" si="2">AVERAGE(H5:H35)</f>
        <v>46.677419354838712</v>
      </c>
      <c r="I37" s="190">
        <f>AVERAGE(I5:I15)</f>
        <v>1827.0054545454543</v>
      </c>
      <c r="J37" s="190">
        <f t="shared" si="2"/>
        <v>281.93548387096774</v>
      </c>
      <c r="K37" s="191">
        <f>AVERAGE(K5:K15)</f>
        <v>462.47727272727275</v>
      </c>
      <c r="L37" s="191">
        <f>AVERAGE(L5:L34)</f>
        <v>22.233333333333334</v>
      </c>
      <c r="M37" s="204">
        <f>AVERAGE(M15:M34)</f>
        <v>37.256794356918668</v>
      </c>
      <c r="N37" s="208">
        <f>AVERAGEIF(N5:N35,"&lt;&gt;#VALUE!")</f>
        <v>9.4887730314984342</v>
      </c>
      <c r="O37" s="191">
        <f>AVERAGEIF(O5:O35,"&lt;&gt;#VALUE!")</f>
        <v>1.0445323970680669</v>
      </c>
      <c r="P37" s="192">
        <f t="shared" si="2"/>
        <v>6.3268120087816717</v>
      </c>
      <c r="Q37" s="296">
        <f>AVERAGE(Q5:Q35)</f>
        <v>0.50131934700011027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41</v>
      </c>
      <c r="I38" s="40">
        <f>MIN(I5:I15)</f>
        <v>1576.24</v>
      </c>
      <c r="J38" s="40">
        <f t="shared" si="3"/>
        <v>140</v>
      </c>
      <c r="K38" s="40">
        <f>MIN(K5:K15)</f>
        <v>367.65000000000003</v>
      </c>
      <c r="L38" s="40">
        <f>MIN(L5:L34)</f>
        <v>0</v>
      </c>
      <c r="M38" s="205">
        <f>MIN(M15:M34)</f>
        <v>30.257044364514414</v>
      </c>
      <c r="N38" s="290">
        <f t="shared" si="3"/>
        <v>7.9019948341524957</v>
      </c>
      <c r="O38" s="40">
        <f t="shared" si="3"/>
        <v>0.9348453440635015</v>
      </c>
      <c r="P38" s="291">
        <f t="shared" si="3"/>
        <v>2.4868993693933739</v>
      </c>
      <c r="Q38" s="297">
        <f t="shared" si="3"/>
        <v>0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6</v>
      </c>
      <c r="C39" s="41"/>
      <c r="D39" s="176">
        <f>MAX(D5:D35)</f>
        <v>216</v>
      </c>
      <c r="E39" s="175">
        <f>MAX(E5:E35)</f>
        <v>6</v>
      </c>
      <c r="F39" s="175">
        <f t="shared" ref="F39:Q39" si="4">MAX(F5:F35)</f>
        <v>299</v>
      </c>
      <c r="G39" s="175">
        <f t="shared" si="4"/>
        <v>2</v>
      </c>
      <c r="H39" s="175">
        <f t="shared" si="4"/>
        <v>59</v>
      </c>
      <c r="I39" s="175">
        <f>MAX(I5:I15)</f>
        <v>2164.1</v>
      </c>
      <c r="J39" s="175">
        <f t="shared" si="4"/>
        <v>500</v>
      </c>
      <c r="K39" s="175">
        <f>MAX(K5:K15)</f>
        <v>624.15000000000009</v>
      </c>
      <c r="L39" s="175">
        <f>MAX(L5:L34)</f>
        <v>46</v>
      </c>
      <c r="M39" s="206">
        <f>MAX(M15:M34)</f>
        <v>39.006644147061174</v>
      </c>
      <c r="N39" s="292">
        <f t="shared" si="4"/>
        <v>13.198964637809157</v>
      </c>
      <c r="O39" s="175">
        <f t="shared" si="4"/>
        <v>1.1351865253360094</v>
      </c>
      <c r="P39" s="293">
        <f t="shared" si="4"/>
        <v>10.57355174061456</v>
      </c>
      <c r="Q39" s="298">
        <f t="shared" si="4"/>
        <v>1.0814877509759986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3" t="s">
        <v>81</v>
      </c>
      <c r="B2" s="403"/>
      <c r="C2" s="226" t="str">
        <f>'Water Quality'!N2</f>
        <v>December/1/2020</v>
      </c>
      <c r="D2" s="402" t="s">
        <v>46</v>
      </c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37" ht="3" customHeight="1" thickBot="1" x14ac:dyDescent="0.25">
      <c r="A3" s="405" t="s">
        <v>81</v>
      </c>
      <c r="B3" s="405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5"/>
      <c r="L3" s="417"/>
      <c r="M3" s="417"/>
      <c r="N3" s="417"/>
      <c r="O3" s="417"/>
      <c r="P3" s="417"/>
      <c r="Q3" s="418"/>
      <c r="R3" s="59"/>
      <c r="S3" s="59"/>
      <c r="T3" s="405"/>
      <c r="U3" s="418"/>
      <c r="V3" s="399"/>
      <c r="W3" s="400"/>
      <c r="X3" s="400"/>
      <c r="Y3" s="400"/>
      <c r="Z3" s="400"/>
      <c r="AA3" s="400"/>
      <c r="AB3" s="401"/>
      <c r="AC3" s="59"/>
    </row>
    <row r="4" spans="1:37" ht="21.6" customHeight="1" thickBot="1" x14ac:dyDescent="0.25">
      <c r="A4" s="46"/>
      <c r="B4" s="47"/>
      <c r="C4" s="420" t="s">
        <v>94</v>
      </c>
      <c r="D4" s="421"/>
      <c r="E4" s="422"/>
      <c r="F4" s="423" t="s">
        <v>62</v>
      </c>
      <c r="G4" s="424"/>
      <c r="H4" s="425"/>
      <c r="I4" s="408" t="s">
        <v>58</v>
      </c>
      <c r="J4" s="409"/>
      <c r="K4" s="410"/>
      <c r="L4" s="411" t="s">
        <v>59</v>
      </c>
      <c r="M4" s="412"/>
      <c r="N4" s="413"/>
      <c r="O4" s="414" t="s">
        <v>60</v>
      </c>
      <c r="P4" s="415"/>
      <c r="Q4" s="416"/>
      <c r="R4" s="433" t="s">
        <v>64</v>
      </c>
      <c r="S4" s="434"/>
      <c r="T4" s="435"/>
      <c r="U4" s="431" t="s">
        <v>63</v>
      </c>
      <c r="V4" s="432"/>
      <c r="W4" s="432"/>
      <c r="X4" s="436" t="s">
        <v>101</v>
      </c>
      <c r="Y4" s="436"/>
      <c r="Z4" s="437"/>
      <c r="AA4" s="232" t="s">
        <v>104</v>
      </c>
      <c r="AB4" s="429"/>
      <c r="AC4" s="430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5.4099999999998545</v>
      </c>
      <c r="C6" s="228">
        <f>Filter!H5*10.23</f>
        <v>470.58000000000004</v>
      </c>
      <c r="D6" s="57">
        <f>IF(ISBLANK(C6),"",(C6*E$43)/$B6)</f>
        <v>9.3072199630316739</v>
      </c>
      <c r="E6" s="58">
        <f>IF(ISBLANK(C6),"",C6*E$43)</f>
        <v>50.352060000000002</v>
      </c>
      <c r="F6" s="244">
        <f>Filter!I5*2</f>
        <v>3410.88</v>
      </c>
      <c r="G6" s="57">
        <f t="shared" ref="G6:V21" si="0">IF(ISBLANK(F6),"",(F6*H$43)/$B6)</f>
        <v>59.580066543439685</v>
      </c>
      <c r="H6" s="58">
        <f t="shared" ref="H6:H34" si="1">IF(ISBLANK(F6),"",F6*H$43)</f>
        <v>322.32816000000003</v>
      </c>
      <c r="I6" s="211">
        <f>Filter!J5</f>
        <v>340</v>
      </c>
      <c r="J6" s="49">
        <f t="shared" ref="J6" si="2">IF(ISBLANK(I6),"",(I6*K$43)/$B6)</f>
        <v>22.593345656192842</v>
      </c>
      <c r="K6" s="50">
        <f t="shared" ref="K6:K34" si="3">IF(ISBLANK(I6),"",I6*K$43)</f>
        <v>122.22999999999999</v>
      </c>
      <c r="L6" s="244">
        <f>Filter!K5</f>
        <v>384.75000000000006</v>
      </c>
      <c r="M6" s="49">
        <f t="shared" ref="M6" si="4">IF(ISBLANK(L6),"",(L6*N$43)/$B6)</f>
        <v>51.916358595195483</v>
      </c>
      <c r="N6" s="50">
        <f t="shared" ref="N6:N34" si="5">IF(ISBLANK(L6),"",L6*N$43)</f>
        <v>280.86750000000001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27</v>
      </c>
      <c r="Y6" s="212">
        <f t="shared" ref="Y6:Y34" si="12">IF(ISBLANK(X6),"",(X6*Z$43)/$B6)</f>
        <v>10.453142329020615</v>
      </c>
      <c r="Z6" s="230">
        <f t="shared" ref="Z6:Z34" si="13">IF(ISBLANK(X6),"",X6*Z$43)</f>
        <v>56.551500000000004</v>
      </c>
      <c r="AA6" s="238">
        <f>IF(ISBLANK(AB$43),"",(AB$43)*B6)</f>
        <v>178.5299999999952</v>
      </c>
      <c r="AB6" s="262">
        <f>(D6+G6+J6+M6+Y6)</f>
        <v>153.85013308688028</v>
      </c>
      <c r="AC6" s="263">
        <f>E6+H6+K6+N6+Z6+AA6</f>
        <v>1010.8592199999953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4.9599999999991269</v>
      </c>
      <c r="C7" s="228">
        <f>Filter!H6*10.23</f>
        <v>439.89000000000004</v>
      </c>
      <c r="D7" s="57">
        <f t="shared" ref="D7:D34" si="14">IF(ISBLANK(C7),"",(C7*E$43)/$B7)</f>
        <v>9.4895625000016715</v>
      </c>
      <c r="E7" s="58">
        <f t="shared" ref="E7:E34" si="15">IF(ISBLANK(C7),"",C7*E$43)</f>
        <v>47.068230000000007</v>
      </c>
      <c r="F7" s="244">
        <f>Filter!I6*2</f>
        <v>3281.68</v>
      </c>
      <c r="G7" s="57">
        <f t="shared" si="0"/>
        <v>62.523943548398101</v>
      </c>
      <c r="H7" s="58">
        <f t="shared" si="1"/>
        <v>310.11876000000001</v>
      </c>
      <c r="I7" s="211">
        <f>Filter!J6</f>
        <v>220</v>
      </c>
      <c r="J7" s="49">
        <f t="shared" si="0"/>
        <v>15.94556451613184</v>
      </c>
      <c r="K7" s="50">
        <f t="shared" si="3"/>
        <v>79.09</v>
      </c>
      <c r="L7" s="244">
        <f>Filter!K6</f>
        <v>367.65000000000003</v>
      </c>
      <c r="M7" s="49">
        <f t="shared" si="0"/>
        <v>54.10977822581598</v>
      </c>
      <c r="N7" s="50">
        <f t="shared" si="5"/>
        <v>268.3845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0</v>
      </c>
      <c r="Y7" s="212">
        <f t="shared" si="12"/>
        <v>0</v>
      </c>
      <c r="Z7" s="230">
        <f t="shared" si="13"/>
        <v>0</v>
      </c>
      <c r="AA7" s="238">
        <f t="shared" ref="AA7:AA36" si="16">IF(ISBLANK(AB$43),"",(AB$43)*B7)</f>
        <v>163.67999999997119</v>
      </c>
      <c r="AB7" s="262">
        <f t="shared" ref="AB7:AB36" si="17">(D7+G7+J7+M7+Y7)</f>
        <v>142.0688487903476</v>
      </c>
      <c r="AC7" s="263">
        <f t="shared" ref="AC7:AC36" si="18">E7+H7+K7+N7+Z7+AA7</f>
        <v>868.34148999997126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5.25</v>
      </c>
      <c r="C8" s="228">
        <f>Filter!H7*10.23</f>
        <v>439.89000000000004</v>
      </c>
      <c r="D8" s="57">
        <f t="shared" si="14"/>
        <v>8.9653771428571449</v>
      </c>
      <c r="E8" s="58">
        <f t="shared" si="15"/>
        <v>47.068230000000007</v>
      </c>
      <c r="F8" s="244">
        <f>Filter!I7*2</f>
        <v>3152.48</v>
      </c>
      <c r="G8" s="57">
        <f t="shared" si="0"/>
        <v>56.744639999999997</v>
      </c>
      <c r="H8" s="58">
        <f t="shared" si="1"/>
        <v>297.90935999999999</v>
      </c>
      <c r="I8" s="211">
        <f>Filter!J7</f>
        <v>340</v>
      </c>
      <c r="J8" s="49">
        <f t="shared" si="0"/>
        <v>23.281904761904759</v>
      </c>
      <c r="K8" s="50">
        <f t="shared" si="3"/>
        <v>122.22999999999999</v>
      </c>
      <c r="L8" s="244">
        <f>Filter!K7</f>
        <v>453.15000000000003</v>
      </c>
      <c r="M8" s="49">
        <f t="shared" si="0"/>
        <v>63.009428571428579</v>
      </c>
      <c r="N8" s="50">
        <f t="shared" si="5"/>
        <v>330.79950000000002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33</v>
      </c>
      <c r="Y8" s="212">
        <f t="shared" si="12"/>
        <v>13.165428571428571</v>
      </c>
      <c r="Z8" s="230">
        <f t="shared" si="13"/>
        <v>69.118499999999997</v>
      </c>
      <c r="AA8" s="238">
        <f t="shared" si="16"/>
        <v>173.25</v>
      </c>
      <c r="AB8" s="262">
        <f t="shared" si="17"/>
        <v>165.16677904761906</v>
      </c>
      <c r="AC8" s="263">
        <f t="shared" si="18"/>
        <v>1040.3755900000001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6.75</v>
      </c>
      <c r="C9" s="228">
        <f>Filter!H8*10.23</f>
        <v>583.11</v>
      </c>
      <c r="D9" s="57">
        <f t="shared" si="14"/>
        <v>9.2433733333333326</v>
      </c>
      <c r="E9" s="58">
        <f t="shared" si="15"/>
        <v>62.392769999999999</v>
      </c>
      <c r="F9" s="244">
        <f>Filter!I8*2</f>
        <v>4328.2</v>
      </c>
      <c r="G9" s="57">
        <f t="shared" si="0"/>
        <v>60.594799999999999</v>
      </c>
      <c r="H9" s="58">
        <f t="shared" si="1"/>
        <v>409.01490000000001</v>
      </c>
      <c r="I9" s="211">
        <f>Filter!J8</f>
        <v>140</v>
      </c>
      <c r="J9" s="49">
        <f t="shared" si="0"/>
        <v>7.456296296296296</v>
      </c>
      <c r="K9" s="50">
        <f t="shared" si="3"/>
        <v>50.33</v>
      </c>
      <c r="L9" s="244">
        <f>Filter!K8</f>
        <v>538.65000000000009</v>
      </c>
      <c r="M9" s="49">
        <f t="shared" si="0"/>
        <v>58.254000000000005</v>
      </c>
      <c r="N9" s="50">
        <f t="shared" si="5"/>
        <v>393.21450000000004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15</v>
      </c>
      <c r="Y9" s="212">
        <f t="shared" si="12"/>
        <v>4.6544444444444446</v>
      </c>
      <c r="Z9" s="230">
        <f t="shared" si="13"/>
        <v>31.4175</v>
      </c>
      <c r="AA9" s="238">
        <f t="shared" si="16"/>
        <v>222.75</v>
      </c>
      <c r="AB9" s="262">
        <f t="shared" si="17"/>
        <v>140.20291407407407</v>
      </c>
      <c r="AC9" s="263">
        <f t="shared" si="18"/>
        <v>1169.11967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5.6700000000018917</v>
      </c>
      <c r="C10" s="228">
        <f>Filter!H9*10.23</f>
        <v>491.04</v>
      </c>
      <c r="D10" s="57">
        <f t="shared" si="14"/>
        <v>9.2665396825365907</v>
      </c>
      <c r="E10" s="58">
        <f t="shared" si="15"/>
        <v>52.54128</v>
      </c>
      <c r="F10" s="244">
        <f>Filter!I9*2</f>
        <v>3643.44</v>
      </c>
      <c r="G10" s="57">
        <f t="shared" si="0"/>
        <v>60.723999999979746</v>
      </c>
      <c r="H10" s="58">
        <f t="shared" si="1"/>
        <v>344.30508000000003</v>
      </c>
      <c r="I10" s="211">
        <f>Filter!J9</f>
        <v>500</v>
      </c>
      <c r="J10" s="49">
        <f t="shared" si="0"/>
        <v>31.70194003526279</v>
      </c>
      <c r="K10" s="50">
        <f t="shared" si="3"/>
        <v>179.75</v>
      </c>
      <c r="L10" s="244">
        <f>Filter!K9</f>
        <v>624.15000000000009</v>
      </c>
      <c r="M10" s="49">
        <f t="shared" si="0"/>
        <v>80.357936507909713</v>
      </c>
      <c r="N10" s="50">
        <f t="shared" si="5"/>
        <v>455.62950000000006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10</v>
      </c>
      <c r="Y10" s="212">
        <f t="shared" si="12"/>
        <v>3.6940035273356284</v>
      </c>
      <c r="Z10" s="230">
        <f t="shared" si="13"/>
        <v>20.945</v>
      </c>
      <c r="AA10" s="238">
        <f t="shared" si="16"/>
        <v>187.11000000006243</v>
      </c>
      <c r="AB10" s="262">
        <f t="shared" si="17"/>
        <v>185.74441975302449</v>
      </c>
      <c r="AC10" s="263">
        <f t="shared" si="18"/>
        <v>1240.2808600000624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5.0299999999988358</v>
      </c>
      <c r="C11" s="228">
        <f>Filter!H10*10.23</f>
        <v>439.89000000000004</v>
      </c>
      <c r="D11" s="57">
        <f t="shared" si="14"/>
        <v>9.3575009940379523</v>
      </c>
      <c r="E11" s="58">
        <f t="shared" si="15"/>
        <v>47.068230000000007</v>
      </c>
      <c r="F11" s="244">
        <f>Filter!I10*2</f>
        <v>3178.32</v>
      </c>
      <c r="G11" s="57">
        <f t="shared" si="0"/>
        <v>59.711976143154978</v>
      </c>
      <c r="H11" s="58">
        <f t="shared" si="1"/>
        <v>300.35124000000002</v>
      </c>
      <c r="I11" s="211">
        <f>Filter!J10</f>
        <v>280</v>
      </c>
      <c r="J11" s="49">
        <f t="shared" si="0"/>
        <v>20.011928429428089</v>
      </c>
      <c r="K11" s="50">
        <f t="shared" si="3"/>
        <v>100.66</v>
      </c>
      <c r="L11" s="244">
        <f>Filter!K10</f>
        <v>427.50000000000006</v>
      </c>
      <c r="M11" s="49">
        <f t="shared" si="0"/>
        <v>62.042743538781764</v>
      </c>
      <c r="N11" s="50">
        <f t="shared" si="5"/>
        <v>312.07500000000005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20</v>
      </c>
      <c r="Y11" s="212">
        <f t="shared" si="12"/>
        <v>8.3280318091470562</v>
      </c>
      <c r="Z11" s="230">
        <f t="shared" si="13"/>
        <v>41.89</v>
      </c>
      <c r="AA11" s="238">
        <f t="shared" si="16"/>
        <v>165.98999999996158</v>
      </c>
      <c r="AB11" s="262">
        <f t="shared" si="17"/>
        <v>159.45218091454984</v>
      </c>
      <c r="AC11" s="263">
        <f t="shared" si="18"/>
        <v>968.03446999996163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5.819999999999709</v>
      </c>
      <c r="C12" s="228">
        <f>Filter!H11*10.23</f>
        <v>552.42000000000007</v>
      </c>
      <c r="D12" s="57">
        <f t="shared" si="14"/>
        <v>10.156175257732468</v>
      </c>
      <c r="E12" s="58">
        <f t="shared" si="15"/>
        <v>59.108940000000004</v>
      </c>
      <c r="F12" s="244">
        <f>Filter!I11*2</f>
        <v>3643.44</v>
      </c>
      <c r="G12" s="57">
        <f t="shared" si="0"/>
        <v>59.15894845361121</v>
      </c>
      <c r="H12" s="58">
        <f t="shared" si="1"/>
        <v>344.30508000000003</v>
      </c>
      <c r="I12" s="211">
        <f>Filter!J11</f>
        <v>360</v>
      </c>
      <c r="J12" s="49">
        <f t="shared" si="0"/>
        <v>22.237113402062967</v>
      </c>
      <c r="K12" s="50">
        <f t="shared" si="3"/>
        <v>129.41999999999999</v>
      </c>
      <c r="L12" s="244">
        <f>Filter!K11</f>
        <v>470.25000000000006</v>
      </c>
      <c r="M12" s="49">
        <f t="shared" si="0"/>
        <v>58.98324742268337</v>
      </c>
      <c r="N12" s="50">
        <f t="shared" si="5"/>
        <v>343.28250000000003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5</v>
      </c>
      <c r="Y12" s="212">
        <f t="shared" si="12"/>
        <v>1.7993986254296432</v>
      </c>
      <c r="Z12" s="230">
        <f t="shared" si="13"/>
        <v>10.4725</v>
      </c>
      <c r="AA12" s="238">
        <f t="shared" si="16"/>
        <v>192.0599999999904</v>
      </c>
      <c r="AB12" s="262">
        <f t="shared" si="17"/>
        <v>152.33488316151966</v>
      </c>
      <c r="AC12" s="263">
        <f t="shared" si="18"/>
        <v>1078.6490199999903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6.3800000000010186</v>
      </c>
      <c r="C13" s="228">
        <f>Filter!H12*10.23</f>
        <v>603.57000000000005</v>
      </c>
      <c r="D13" s="57">
        <f t="shared" si="14"/>
        <v>10.122568965515626</v>
      </c>
      <c r="E13" s="58">
        <f t="shared" si="15"/>
        <v>64.581990000000005</v>
      </c>
      <c r="F13" s="244">
        <f>Filter!I12*2</f>
        <v>4160.24</v>
      </c>
      <c r="G13" s="57">
        <f t="shared" si="0"/>
        <v>61.621109717858495</v>
      </c>
      <c r="H13" s="58">
        <f t="shared" si="1"/>
        <v>393.14267999999998</v>
      </c>
      <c r="I13" s="211">
        <f>Filter!J12</f>
        <v>360</v>
      </c>
      <c r="J13" s="49">
        <f t="shared" si="0"/>
        <v>20.285266457677011</v>
      </c>
      <c r="K13" s="50">
        <f t="shared" si="3"/>
        <v>129.41999999999999</v>
      </c>
      <c r="L13" s="244">
        <f>Filter!K12</f>
        <v>470.25000000000006</v>
      </c>
      <c r="M13" s="49">
        <f t="shared" si="0"/>
        <v>53.806034482750036</v>
      </c>
      <c r="N13" s="50">
        <f t="shared" si="5"/>
        <v>343.28250000000003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25</v>
      </c>
      <c r="Y13" s="212">
        <f t="shared" si="12"/>
        <v>8.2072884012526082</v>
      </c>
      <c r="Z13" s="230">
        <f t="shared" si="13"/>
        <v>52.362499999999997</v>
      </c>
      <c r="AA13" s="238">
        <f t="shared" si="16"/>
        <v>210.54000000003361</v>
      </c>
      <c r="AB13" s="262">
        <f t="shared" si="17"/>
        <v>154.0422680250538</v>
      </c>
      <c r="AC13" s="263">
        <f t="shared" si="18"/>
        <v>1193.3296700000337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5.569999999999709</v>
      </c>
      <c r="C14" s="228">
        <f>Filter!H13*10.23</f>
        <v>470.58000000000004</v>
      </c>
      <c r="D14" s="57">
        <f t="shared" si="14"/>
        <v>9.0398671454223756</v>
      </c>
      <c r="E14" s="58">
        <f t="shared" si="15"/>
        <v>50.352060000000002</v>
      </c>
      <c r="F14" s="244">
        <f>Filter!I13*2</f>
        <v>3540.08</v>
      </c>
      <c r="G14" s="57">
        <f t="shared" si="0"/>
        <v>60.060603231600979</v>
      </c>
      <c r="H14" s="58">
        <f t="shared" si="1"/>
        <v>334.53755999999998</v>
      </c>
      <c r="I14" s="211">
        <f>Filter!J13</f>
        <v>300</v>
      </c>
      <c r="J14" s="49">
        <f t="shared" si="0"/>
        <v>19.362657091562948</v>
      </c>
      <c r="K14" s="50">
        <f t="shared" si="3"/>
        <v>107.85</v>
      </c>
      <c r="L14" s="244">
        <f>Filter!K13</f>
        <v>427.50000000000006</v>
      </c>
      <c r="M14" s="49">
        <f t="shared" si="0"/>
        <v>56.027827648117835</v>
      </c>
      <c r="N14" s="50">
        <f t="shared" si="5"/>
        <v>312.07500000000005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30</v>
      </c>
      <c r="Y14" s="212">
        <f t="shared" si="12"/>
        <v>11.280969479354271</v>
      </c>
      <c r="Z14" s="230">
        <f t="shared" si="13"/>
        <v>62.835000000000001</v>
      </c>
      <c r="AA14" s="238">
        <f t="shared" si="16"/>
        <v>183.8099999999904</v>
      </c>
      <c r="AB14" s="262">
        <f t="shared" si="17"/>
        <v>155.7719245960584</v>
      </c>
      <c r="AC14" s="263">
        <f t="shared" si="18"/>
        <v>1051.4596199999905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6.3499999999985448</v>
      </c>
      <c r="C15" s="228">
        <f>Filter!H14*10.23</f>
        <v>542.19000000000005</v>
      </c>
      <c r="D15" s="57">
        <f t="shared" si="14"/>
        <v>9.1361149606320158</v>
      </c>
      <c r="E15" s="58">
        <f t="shared" si="15"/>
        <v>58.014330000000008</v>
      </c>
      <c r="F15" s="244">
        <f>Filter!I14*2</f>
        <v>4069.8</v>
      </c>
      <c r="G15" s="57">
        <f t="shared" si="0"/>
        <v>60.566314960643808</v>
      </c>
      <c r="H15" s="58">
        <f t="shared" si="1"/>
        <v>384.59610000000004</v>
      </c>
      <c r="I15" s="211">
        <f>Filter!J14</f>
        <v>480</v>
      </c>
      <c r="J15" s="49">
        <f t="shared" si="0"/>
        <v>27.174803149612526</v>
      </c>
      <c r="K15" s="50">
        <f t="shared" si="3"/>
        <v>172.56</v>
      </c>
      <c r="L15" s="244">
        <f>Filter!K14</f>
        <v>513</v>
      </c>
      <c r="M15" s="49">
        <f t="shared" si="0"/>
        <v>58.974803149619817</v>
      </c>
      <c r="N15" s="50">
        <f t="shared" si="5"/>
        <v>374.49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35</v>
      </c>
      <c r="Y15" s="212">
        <f t="shared" si="12"/>
        <v>11.544488188979024</v>
      </c>
      <c r="Z15" s="230">
        <f t="shared" si="13"/>
        <v>73.307500000000005</v>
      </c>
      <c r="AA15" s="238">
        <f t="shared" si="16"/>
        <v>209.54999999995198</v>
      </c>
      <c r="AB15" s="262">
        <f t="shared" si="17"/>
        <v>167.3965244094872</v>
      </c>
      <c r="AC15" s="263">
        <f t="shared" si="18"/>
        <v>1272.5179299999522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5.9000000000014552</v>
      </c>
      <c r="C16" s="228">
        <f>Filter!H15*10.23</f>
        <v>470.58000000000004</v>
      </c>
      <c r="D16" s="57">
        <f t="shared" si="14"/>
        <v>8.534247457625014</v>
      </c>
      <c r="E16" s="58">
        <f t="shared" si="15"/>
        <v>50.352060000000002</v>
      </c>
      <c r="F16" s="244">
        <f>Filter!I15*2</f>
        <v>3785.56</v>
      </c>
      <c r="G16" s="57">
        <f t="shared" si="0"/>
        <v>60.633122033883346</v>
      </c>
      <c r="H16" s="58">
        <f t="shared" si="1"/>
        <v>357.73541999999998</v>
      </c>
      <c r="I16" s="211">
        <f>Filter!J15</f>
        <v>160</v>
      </c>
      <c r="J16" s="49">
        <f t="shared" si="0"/>
        <v>9.7491525423704761</v>
      </c>
      <c r="K16" s="50">
        <f t="shared" si="3"/>
        <v>57.519999999999996</v>
      </c>
      <c r="L16" s="244">
        <f>Filter!K15</f>
        <v>410.40000000000003</v>
      </c>
      <c r="M16" s="49">
        <f t="shared" si="0"/>
        <v>50.778305084733248</v>
      </c>
      <c r="N16" s="50">
        <f t="shared" si="5"/>
        <v>299.59200000000004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28</v>
      </c>
      <c r="Y16" s="212">
        <f t="shared" si="12"/>
        <v>9.9399999999975481</v>
      </c>
      <c r="Z16" s="230">
        <f t="shared" si="13"/>
        <v>58.646000000000001</v>
      </c>
      <c r="AA16" s="238">
        <f t="shared" si="16"/>
        <v>194.70000000004802</v>
      </c>
      <c r="AB16" s="262">
        <f t="shared" si="17"/>
        <v>139.63482711860965</v>
      </c>
      <c r="AC16" s="263">
        <f t="shared" si="18"/>
        <v>1018.545480000048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4.9500000000007276</v>
      </c>
      <c r="C17" s="228">
        <f>Filter!H16*10.23</f>
        <v>429.66</v>
      </c>
      <c r="D17" s="57">
        <f t="shared" si="14"/>
        <v>9.2875999999986352</v>
      </c>
      <c r="E17" s="58">
        <f t="shared" si="15"/>
        <v>45.973620000000004</v>
      </c>
      <c r="F17" s="244">
        <f>Filter!I16*2</f>
        <v>3126.64</v>
      </c>
      <c r="G17" s="57">
        <f t="shared" si="0"/>
        <v>59.690399999991222</v>
      </c>
      <c r="H17" s="58">
        <f t="shared" si="1"/>
        <v>295.46747999999997</v>
      </c>
      <c r="I17" s="211">
        <f>Filter!J16</f>
        <v>380</v>
      </c>
      <c r="J17" s="49">
        <f t="shared" si="0"/>
        <v>27.597979797975739</v>
      </c>
      <c r="K17" s="50">
        <f t="shared" si="3"/>
        <v>136.60999999999999</v>
      </c>
      <c r="L17" s="244">
        <f>Filter!K16</f>
        <v>384.75000000000006</v>
      </c>
      <c r="M17" s="49">
        <f t="shared" si="0"/>
        <v>56.74090909090075</v>
      </c>
      <c r="N17" s="50">
        <f t="shared" si="5"/>
        <v>280.86750000000001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21</v>
      </c>
      <c r="Y17" s="212">
        <f t="shared" si="12"/>
        <v>8.8857575757562692</v>
      </c>
      <c r="Z17" s="230">
        <f t="shared" si="13"/>
        <v>43.984499999999997</v>
      </c>
      <c r="AA17" s="238">
        <f t="shared" si="16"/>
        <v>163.35000000002401</v>
      </c>
      <c r="AB17" s="262">
        <f t="shared" si="17"/>
        <v>162.2026464646226</v>
      </c>
      <c r="AC17" s="263">
        <f t="shared" si="18"/>
        <v>966.25310000002401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5.1199999999989814</v>
      </c>
      <c r="C18" s="228">
        <f>Filter!H17*10.23</f>
        <v>439.89000000000004</v>
      </c>
      <c r="D18" s="57">
        <f t="shared" si="14"/>
        <v>9.1930136718768303</v>
      </c>
      <c r="E18" s="58">
        <f t="shared" si="15"/>
        <v>47.068230000000007</v>
      </c>
      <c r="F18" s="244">
        <f>Filter!I17*2</f>
        <v>2584</v>
      </c>
      <c r="G18" s="57">
        <f t="shared" si="0"/>
        <v>47.692968750009484</v>
      </c>
      <c r="H18" s="58">
        <f t="shared" si="1"/>
        <v>244.18799999999999</v>
      </c>
      <c r="I18" s="211">
        <f>Filter!J17</f>
        <v>270</v>
      </c>
      <c r="J18" s="49">
        <f t="shared" si="0"/>
        <v>18.958007812503773</v>
      </c>
      <c r="K18" s="50">
        <f t="shared" si="3"/>
        <v>97.064999999999998</v>
      </c>
      <c r="L18" s="244">
        <f>Filter!K17</f>
        <v>384.75000000000006</v>
      </c>
      <c r="M18" s="49">
        <f t="shared" si="0"/>
        <v>54.856933593760914</v>
      </c>
      <c r="N18" s="50">
        <f t="shared" si="5"/>
        <v>280.86750000000001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26</v>
      </c>
      <c r="Y18" s="212">
        <f t="shared" si="12"/>
        <v>10.636132812502117</v>
      </c>
      <c r="Z18" s="230">
        <f t="shared" si="13"/>
        <v>54.457000000000001</v>
      </c>
      <c r="AA18" s="238">
        <f t="shared" si="16"/>
        <v>168.95999999996639</v>
      </c>
      <c r="AB18" s="262">
        <f t="shared" si="17"/>
        <v>141.33705664065312</v>
      </c>
      <c r="AC18" s="263">
        <f t="shared" si="18"/>
        <v>892.60572999996646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4.930000000000291</v>
      </c>
      <c r="C19" s="228">
        <f>Filter!H18*10.23</f>
        <v>470.58000000000004</v>
      </c>
      <c r="D19" s="57">
        <f t="shared" si="14"/>
        <v>10.213399594319885</v>
      </c>
      <c r="E19" s="58">
        <f t="shared" si="15"/>
        <v>50.352060000000002</v>
      </c>
      <c r="F19" s="244">
        <f>Filter!I18*2</f>
        <v>3087.88</v>
      </c>
      <c r="G19" s="57">
        <f t="shared" si="0"/>
        <v>59.189586206893061</v>
      </c>
      <c r="H19" s="58">
        <f t="shared" si="1"/>
        <v>291.80466000000001</v>
      </c>
      <c r="I19" s="211">
        <f>Filter!J18</f>
        <v>280</v>
      </c>
      <c r="J19" s="49">
        <f t="shared" si="0"/>
        <v>20.417849898578915</v>
      </c>
      <c r="K19" s="50">
        <f t="shared" si="3"/>
        <v>100.66</v>
      </c>
      <c r="L19" s="244">
        <f>Filter!K18</f>
        <v>324.90000000000003</v>
      </c>
      <c r="M19" s="49">
        <f t="shared" si="0"/>
        <v>48.108924949287228</v>
      </c>
      <c r="N19" s="50">
        <f t="shared" si="5"/>
        <v>237.17700000000002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22</v>
      </c>
      <c r="Y19" s="212">
        <f t="shared" si="12"/>
        <v>9.3466531440156757</v>
      </c>
      <c r="Z19" s="230">
        <f t="shared" si="13"/>
        <v>46.079000000000001</v>
      </c>
      <c r="AA19" s="238">
        <f t="shared" si="16"/>
        <v>162.6900000000096</v>
      </c>
      <c r="AB19" s="262">
        <f t="shared" si="17"/>
        <v>147.27641379309478</v>
      </c>
      <c r="AC19" s="263">
        <f t="shared" si="18"/>
        <v>888.76272000000961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5.069999999999709</v>
      </c>
      <c r="C20" s="228">
        <f>Filter!H19*10.23</f>
        <v>491.04</v>
      </c>
      <c r="D20" s="57">
        <f t="shared" si="14"/>
        <v>10.36317159763373</v>
      </c>
      <c r="E20" s="58">
        <f t="shared" si="15"/>
        <v>52.54128</v>
      </c>
      <c r="F20" s="244">
        <f>Filter!I19*2</f>
        <v>2932.84</v>
      </c>
      <c r="G20" s="57">
        <f t="shared" si="0"/>
        <v>54.665360946748706</v>
      </c>
      <c r="H20" s="58">
        <f t="shared" si="1"/>
        <v>277.15338000000003</v>
      </c>
      <c r="I20" s="211">
        <f>Filter!J19</f>
        <v>280</v>
      </c>
      <c r="J20" s="49">
        <f t="shared" si="0"/>
        <v>19.854043392506071</v>
      </c>
      <c r="K20" s="50">
        <f t="shared" si="3"/>
        <v>100.66</v>
      </c>
      <c r="L20" s="244">
        <f>Filter!K19</f>
        <v>384.75000000000006</v>
      </c>
      <c r="M20" s="49">
        <f t="shared" si="0"/>
        <v>55.397928994086023</v>
      </c>
      <c r="N20" s="50">
        <f t="shared" si="5"/>
        <v>280.86750000000001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18</v>
      </c>
      <c r="Y20" s="212">
        <f t="shared" si="12"/>
        <v>7.4360946745566396</v>
      </c>
      <c r="Z20" s="230">
        <f t="shared" si="13"/>
        <v>37.701000000000001</v>
      </c>
      <c r="AA20" s="238">
        <f t="shared" si="16"/>
        <v>167.3099999999904</v>
      </c>
      <c r="AB20" s="262">
        <f t="shared" si="17"/>
        <v>147.71659960553117</v>
      </c>
      <c r="AC20" s="263">
        <f t="shared" si="18"/>
        <v>916.23315999999045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6.1100000000005821</v>
      </c>
      <c r="C21" s="228">
        <f>Filter!H20*10.23</f>
        <v>501.27000000000004</v>
      </c>
      <c r="D21" s="57">
        <f t="shared" si="14"/>
        <v>8.7783780687389346</v>
      </c>
      <c r="E21" s="58">
        <f t="shared" si="15"/>
        <v>53.635890000000003</v>
      </c>
      <c r="F21" s="244">
        <f>Filter!I20*2</f>
        <v>3901.84</v>
      </c>
      <c r="G21" s="57">
        <f t="shared" si="0"/>
        <v>60.347607201303582</v>
      </c>
      <c r="H21" s="58">
        <f t="shared" si="1"/>
        <v>368.72388000000001</v>
      </c>
      <c r="I21" s="211">
        <f>Filter!J20</f>
        <v>280</v>
      </c>
      <c r="J21" s="49">
        <f t="shared" si="0"/>
        <v>16.474631751225925</v>
      </c>
      <c r="K21" s="50">
        <f t="shared" si="3"/>
        <v>100.66</v>
      </c>
      <c r="L21" s="244">
        <f>Filter!K20</f>
        <v>513</v>
      </c>
      <c r="M21" s="49">
        <f t="shared" si="0"/>
        <v>61.291325695575175</v>
      </c>
      <c r="N21" s="50">
        <f t="shared" si="5"/>
        <v>374.49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15</v>
      </c>
      <c r="Y21" s="212">
        <f t="shared" si="12"/>
        <v>5.1419803600649763</v>
      </c>
      <c r="Z21" s="230">
        <f t="shared" si="13"/>
        <v>31.4175</v>
      </c>
      <c r="AA21" s="238">
        <f t="shared" si="16"/>
        <v>201.63000000001921</v>
      </c>
      <c r="AB21" s="262">
        <f t="shared" si="17"/>
        <v>152.03392307690859</v>
      </c>
      <c r="AC21" s="263">
        <f t="shared" si="18"/>
        <v>1130.5572700000193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6.069999999999709</v>
      </c>
      <c r="C22" s="228">
        <f>Filter!H21*10.23</f>
        <v>511.5</v>
      </c>
      <c r="D22" s="57">
        <f t="shared" si="14"/>
        <v>9.0165568369032325</v>
      </c>
      <c r="E22" s="58">
        <f t="shared" si="15"/>
        <v>54.730499999999999</v>
      </c>
      <c r="F22" s="244">
        <f>Filter!I21*2</f>
        <v>3850.16</v>
      </c>
      <c r="G22" s="57">
        <f t="shared" ref="G22:V34" si="19">IF(ISBLANK(F22),"",(F22*H$43)/$B22)</f>
        <v>59.940711696872725</v>
      </c>
      <c r="H22" s="58">
        <f t="shared" si="1"/>
        <v>363.84012000000001</v>
      </c>
      <c r="I22" s="211">
        <f>Filter!J21</f>
        <v>260</v>
      </c>
      <c r="J22" s="49">
        <f t="shared" si="19"/>
        <v>15.398682042834347</v>
      </c>
      <c r="K22" s="50">
        <f t="shared" si="3"/>
        <v>93.47</v>
      </c>
      <c r="L22" s="244">
        <f>Filter!K21</f>
        <v>495.90000000000003</v>
      </c>
      <c r="M22" s="49">
        <f t="shared" si="19"/>
        <v>59.638714991765625</v>
      </c>
      <c r="N22" s="50">
        <f t="shared" si="5"/>
        <v>362.00700000000001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39</v>
      </c>
      <c r="Y22" s="212">
        <f t="shared" si="12"/>
        <v>13.457248764415802</v>
      </c>
      <c r="Z22" s="230">
        <f t="shared" si="13"/>
        <v>81.685500000000005</v>
      </c>
      <c r="AA22" s="238">
        <f t="shared" si="16"/>
        <v>200.3099999999904</v>
      </c>
      <c r="AB22" s="262">
        <f t="shared" si="17"/>
        <v>157.45191433279172</v>
      </c>
      <c r="AC22" s="263">
        <f t="shared" si="18"/>
        <v>1156.0431199999905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5.5799999999981083</v>
      </c>
      <c r="C23" s="228">
        <f>Filter!H22*10.23</f>
        <v>501.27000000000004</v>
      </c>
      <c r="D23" s="57">
        <f t="shared" si="14"/>
        <v>9.6121666666699266</v>
      </c>
      <c r="E23" s="58">
        <f t="shared" si="15"/>
        <v>53.635890000000003</v>
      </c>
      <c r="F23" s="244">
        <f>Filter!I22*2</f>
        <v>3630.52</v>
      </c>
      <c r="G23" s="57">
        <f t="shared" si="19"/>
        <v>61.484612903246649</v>
      </c>
      <c r="H23" s="58">
        <f t="shared" si="1"/>
        <v>343.08413999999999</v>
      </c>
      <c r="I23" s="211">
        <f>Filter!J22</f>
        <v>200</v>
      </c>
      <c r="J23" s="49">
        <f t="shared" si="19"/>
        <v>12.885304659502575</v>
      </c>
      <c r="K23" s="50">
        <f t="shared" si="3"/>
        <v>71.899999999999991</v>
      </c>
      <c r="L23" s="244">
        <f>Filter!K22</f>
        <v>470.25000000000006</v>
      </c>
      <c r="M23" s="49">
        <f t="shared" si="19"/>
        <v>61.520161290343445</v>
      </c>
      <c r="N23" s="50">
        <f t="shared" si="5"/>
        <v>343.28250000000003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28</v>
      </c>
      <c r="Y23" s="212">
        <f t="shared" si="12"/>
        <v>10.510035842297469</v>
      </c>
      <c r="Z23" s="230">
        <f t="shared" si="13"/>
        <v>58.646000000000001</v>
      </c>
      <c r="AA23" s="238">
        <f t="shared" si="16"/>
        <v>184.13999999993757</v>
      </c>
      <c r="AB23" s="262">
        <f t="shared" si="17"/>
        <v>156.01228136206007</v>
      </c>
      <c r="AC23" s="263">
        <f t="shared" si="18"/>
        <v>1054.6885299999376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5</v>
      </c>
      <c r="C24" s="228">
        <f>Filter!H23*10.23</f>
        <v>429.66</v>
      </c>
      <c r="D24" s="57">
        <f t="shared" si="14"/>
        <v>9.1947240000000008</v>
      </c>
      <c r="E24" s="58">
        <f t="shared" si="15"/>
        <v>45.973620000000004</v>
      </c>
      <c r="F24" s="244">
        <f>Filter!I23*2</f>
        <v>3152.48</v>
      </c>
      <c r="G24" s="57">
        <f t="shared" si="19"/>
        <v>59.581871999999997</v>
      </c>
      <c r="H24" s="58">
        <f t="shared" si="1"/>
        <v>297.90935999999999</v>
      </c>
      <c r="I24" s="211">
        <f>Filter!J23</f>
        <v>280</v>
      </c>
      <c r="J24" s="49">
        <f t="shared" si="19"/>
        <v>20.131999999999998</v>
      </c>
      <c r="K24" s="50">
        <f t="shared" si="3"/>
        <v>100.66</v>
      </c>
      <c r="L24" s="244">
        <f>Filter!K23</f>
        <v>410.40000000000003</v>
      </c>
      <c r="M24" s="49">
        <f t="shared" si="19"/>
        <v>59.918400000000005</v>
      </c>
      <c r="N24" s="50">
        <f t="shared" si="5"/>
        <v>299.59200000000004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16</v>
      </c>
      <c r="Y24" s="212">
        <f t="shared" si="12"/>
        <v>6.7023999999999999</v>
      </c>
      <c r="Z24" s="230">
        <f t="shared" si="13"/>
        <v>33.512</v>
      </c>
      <c r="AA24" s="238">
        <f t="shared" si="16"/>
        <v>165</v>
      </c>
      <c r="AB24" s="262">
        <f t="shared" si="17"/>
        <v>155.52939600000002</v>
      </c>
      <c r="AC24" s="263">
        <f t="shared" si="18"/>
        <v>942.64697999999999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5.069999999999709</v>
      </c>
      <c r="C25" s="228">
        <f>Filter!H24*10.23</f>
        <v>460.35</v>
      </c>
      <c r="D25" s="57">
        <f t="shared" si="14"/>
        <v>9.7154733727816218</v>
      </c>
      <c r="E25" s="58">
        <f t="shared" si="15"/>
        <v>49.257449999999999</v>
      </c>
      <c r="F25" s="244">
        <f>Filter!I24*2</f>
        <v>3165.4</v>
      </c>
      <c r="G25" s="57">
        <f t="shared" si="19"/>
        <v>59.000059171601023</v>
      </c>
      <c r="H25" s="58">
        <f t="shared" si="1"/>
        <v>299.13030000000003</v>
      </c>
      <c r="I25" s="211">
        <f>Filter!J24</f>
        <v>260</v>
      </c>
      <c r="J25" s="49">
        <f t="shared" si="19"/>
        <v>18.435897435898493</v>
      </c>
      <c r="K25" s="50">
        <f t="shared" si="3"/>
        <v>93.47</v>
      </c>
      <c r="L25" s="244">
        <f>Filter!K24</f>
        <v>384.75000000000006</v>
      </c>
      <c r="M25" s="49">
        <f t="shared" si="19"/>
        <v>55.397928994086023</v>
      </c>
      <c r="N25" s="50">
        <f t="shared" si="5"/>
        <v>280.86750000000001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20</v>
      </c>
      <c r="Y25" s="212">
        <f t="shared" si="12"/>
        <v>8.2623274161740436</v>
      </c>
      <c r="Z25" s="230">
        <f t="shared" si="13"/>
        <v>41.89</v>
      </c>
      <c r="AA25" s="238">
        <f t="shared" si="16"/>
        <v>167.3099999999904</v>
      </c>
      <c r="AB25" s="262">
        <f t="shared" si="17"/>
        <v>150.81168639054118</v>
      </c>
      <c r="AC25" s="263">
        <f t="shared" si="18"/>
        <v>931.92524999999034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4.9600000000027649</v>
      </c>
      <c r="C26" s="228">
        <f>Filter!H25*10.23</f>
        <v>460.35</v>
      </c>
      <c r="D26" s="57">
        <f t="shared" si="14"/>
        <v>9.9309374999944637</v>
      </c>
      <c r="E26" s="58">
        <f t="shared" si="15"/>
        <v>49.257449999999999</v>
      </c>
      <c r="F26" s="244">
        <f>Filter!I25*2</f>
        <v>3100.8</v>
      </c>
      <c r="G26" s="57">
        <f t="shared" si="19"/>
        <v>59.077741935450938</v>
      </c>
      <c r="H26" s="58">
        <f t="shared" si="1"/>
        <v>293.0256</v>
      </c>
      <c r="I26" s="211">
        <f>Filter!J25</f>
        <v>240</v>
      </c>
      <c r="J26" s="49">
        <f t="shared" si="19"/>
        <v>17.395161290312885</v>
      </c>
      <c r="K26" s="50">
        <f t="shared" si="3"/>
        <v>86.28</v>
      </c>
      <c r="L26" s="244">
        <f>Filter!K25</f>
        <v>410.40000000000003</v>
      </c>
      <c r="M26" s="49">
        <f t="shared" si="19"/>
        <v>60.401612903192145</v>
      </c>
      <c r="N26" s="50">
        <f t="shared" si="5"/>
        <v>299.59200000000004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13</v>
      </c>
      <c r="Y26" s="212">
        <f t="shared" si="12"/>
        <v>5.4896169354808109</v>
      </c>
      <c r="Z26" s="230">
        <f t="shared" si="13"/>
        <v>27.2285</v>
      </c>
      <c r="AA26" s="238">
        <f t="shared" si="16"/>
        <v>163.68000000009124</v>
      </c>
      <c r="AB26" s="262">
        <f t="shared" si="17"/>
        <v>152.29507056443123</v>
      </c>
      <c r="AC26" s="263">
        <f t="shared" si="18"/>
        <v>919.06355000009137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5.069999999999709</v>
      </c>
      <c r="C27" s="228">
        <f>Filter!H26*10.23</f>
        <v>460.35</v>
      </c>
      <c r="D27" s="57">
        <f t="shared" si="14"/>
        <v>9.7154733727816218</v>
      </c>
      <c r="E27" s="58">
        <f t="shared" si="15"/>
        <v>49.257449999999999</v>
      </c>
      <c r="F27" s="244">
        <f>Filter!I26*2</f>
        <v>3191.24</v>
      </c>
      <c r="G27" s="57">
        <f t="shared" si="19"/>
        <v>59.481692307695724</v>
      </c>
      <c r="H27" s="58">
        <f t="shared" si="1"/>
        <v>301.57218</v>
      </c>
      <c r="I27" s="211">
        <f>Filter!J26</f>
        <v>180</v>
      </c>
      <c r="J27" s="49">
        <f t="shared" si="19"/>
        <v>12.763313609468186</v>
      </c>
      <c r="K27" s="50">
        <f t="shared" si="3"/>
        <v>64.709999999999994</v>
      </c>
      <c r="L27" s="244">
        <f>Filter!K26</f>
        <v>384.75000000000006</v>
      </c>
      <c r="M27" s="49">
        <f t="shared" si="19"/>
        <v>55.397928994086023</v>
      </c>
      <c r="N27" s="50">
        <f t="shared" si="5"/>
        <v>280.86750000000001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33</v>
      </c>
      <c r="Y27" s="212">
        <f t="shared" si="12"/>
        <v>13.632840236687173</v>
      </c>
      <c r="Z27" s="230">
        <f t="shared" si="13"/>
        <v>69.118499999999997</v>
      </c>
      <c r="AA27" s="238">
        <f t="shared" si="16"/>
        <v>167.3099999999904</v>
      </c>
      <c r="AB27" s="262">
        <f t="shared" si="17"/>
        <v>150.99124852071873</v>
      </c>
      <c r="AC27" s="263">
        <f t="shared" si="18"/>
        <v>932.83562999999049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5.069999999999709</v>
      </c>
      <c r="C28" s="228">
        <f>Filter!H27*10.23</f>
        <v>460.35</v>
      </c>
      <c r="D28" s="57">
        <f t="shared" si="14"/>
        <v>9.7154733727816218</v>
      </c>
      <c r="E28" s="58">
        <f t="shared" si="15"/>
        <v>49.257449999999999</v>
      </c>
      <c r="F28" s="244">
        <f>Filter!I27*2</f>
        <v>3126.64</v>
      </c>
      <c r="G28" s="57">
        <f t="shared" si="19"/>
        <v>58.277609467458959</v>
      </c>
      <c r="H28" s="58">
        <f t="shared" si="1"/>
        <v>295.46747999999997</v>
      </c>
      <c r="I28" s="211">
        <f>Filter!J27</f>
        <v>290</v>
      </c>
      <c r="J28" s="49">
        <f t="shared" si="19"/>
        <v>20.563116370809858</v>
      </c>
      <c r="K28" s="50">
        <f t="shared" si="3"/>
        <v>104.255</v>
      </c>
      <c r="L28" s="244">
        <f>Filter!K27</f>
        <v>367.65000000000003</v>
      </c>
      <c r="M28" s="49">
        <f t="shared" si="19"/>
        <v>52.935798816571086</v>
      </c>
      <c r="N28" s="50">
        <f t="shared" si="5"/>
        <v>268.3845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17</v>
      </c>
      <c r="Y28" s="212">
        <f t="shared" si="12"/>
        <v>7.0229783037479372</v>
      </c>
      <c r="Z28" s="230">
        <f t="shared" si="13"/>
        <v>35.606499999999997</v>
      </c>
      <c r="AA28" s="238">
        <f t="shared" si="16"/>
        <v>167.3099999999904</v>
      </c>
      <c r="AB28" s="262">
        <f t="shared" si="17"/>
        <v>148.51497633136947</v>
      </c>
      <c r="AC28" s="263">
        <f t="shared" si="18"/>
        <v>920.28092999999035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5.0999999999985448</v>
      </c>
      <c r="C29" s="228">
        <f>Filter!H28*10.23</f>
        <v>460.35</v>
      </c>
      <c r="D29" s="57">
        <f t="shared" si="14"/>
        <v>9.6583235294145204</v>
      </c>
      <c r="E29" s="58">
        <f t="shared" si="15"/>
        <v>49.257449999999999</v>
      </c>
      <c r="F29" s="244">
        <f>Filter!I28*2</f>
        <v>3152.48</v>
      </c>
      <c r="G29" s="57">
        <f t="shared" si="19"/>
        <v>58.413600000016665</v>
      </c>
      <c r="H29" s="58">
        <f t="shared" si="1"/>
        <v>297.90935999999999</v>
      </c>
      <c r="I29" s="211">
        <f>Filter!J28</f>
        <v>250</v>
      </c>
      <c r="J29" s="49">
        <f t="shared" si="19"/>
        <v>17.622549019612872</v>
      </c>
      <c r="K29" s="50">
        <f t="shared" si="3"/>
        <v>89.875</v>
      </c>
      <c r="L29" s="244">
        <f>Filter!K28</f>
        <v>410.40000000000003</v>
      </c>
      <c r="M29" s="49">
        <f t="shared" si="19"/>
        <v>58.743529411781473</v>
      </c>
      <c r="N29" s="50">
        <f t="shared" si="5"/>
        <v>299.59200000000004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46</v>
      </c>
      <c r="Y29" s="212">
        <f t="shared" si="12"/>
        <v>18.891568627456373</v>
      </c>
      <c r="Z29" s="230">
        <f t="shared" si="13"/>
        <v>96.347000000000008</v>
      </c>
      <c r="AA29" s="238">
        <f t="shared" si="16"/>
        <v>168.29999999995198</v>
      </c>
      <c r="AB29" s="262">
        <f t="shared" si="17"/>
        <v>163.32957058828191</v>
      </c>
      <c r="AC29" s="263">
        <f t="shared" si="18"/>
        <v>1001.280809999952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5.4000000000014552</v>
      </c>
      <c r="C30" s="228">
        <f>Filter!H29*10.23</f>
        <v>480.81</v>
      </c>
      <c r="D30" s="57">
        <f t="shared" si="14"/>
        <v>9.5271611111085441</v>
      </c>
      <c r="E30" s="58">
        <f t="shared" si="15"/>
        <v>51.446669999999997</v>
      </c>
      <c r="F30" s="244">
        <f>Filter!I29*2</f>
        <v>3385.04</v>
      </c>
      <c r="G30" s="57">
        <f t="shared" si="19"/>
        <v>59.238199999984033</v>
      </c>
      <c r="H30" s="58">
        <f t="shared" si="1"/>
        <v>319.88628</v>
      </c>
      <c r="I30" s="211">
        <f>Filter!J29</f>
        <v>240</v>
      </c>
      <c r="J30" s="49">
        <f t="shared" si="19"/>
        <v>15.977777777773472</v>
      </c>
      <c r="K30" s="50">
        <f t="shared" si="3"/>
        <v>86.28</v>
      </c>
      <c r="L30" s="244">
        <f>Filter!K29</f>
        <v>427.50000000000006</v>
      </c>
      <c r="M30" s="49">
        <f t="shared" si="19"/>
        <v>57.791666666651103</v>
      </c>
      <c r="N30" s="50">
        <f t="shared" si="5"/>
        <v>312.07500000000005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1</v>
      </c>
      <c r="Y30" s="212">
        <f t="shared" si="12"/>
        <v>0.38787037037026584</v>
      </c>
      <c r="Z30" s="230">
        <f t="shared" si="13"/>
        <v>2.0945</v>
      </c>
      <c r="AA30" s="238">
        <f t="shared" si="16"/>
        <v>178.20000000004802</v>
      </c>
      <c r="AB30" s="262">
        <f t="shared" si="17"/>
        <v>142.92267592588743</v>
      </c>
      <c r="AC30" s="263">
        <f t="shared" si="18"/>
        <v>949.98245000004806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5.3999999999978172</v>
      </c>
      <c r="C31" s="228">
        <f>Filter!H30*10.23</f>
        <v>480.81</v>
      </c>
      <c r="D31" s="57">
        <f t="shared" si="14"/>
        <v>9.5271611111149621</v>
      </c>
      <c r="E31" s="58">
        <f t="shared" si="15"/>
        <v>51.446669999999997</v>
      </c>
      <c r="F31" s="244">
        <f>Filter!I30*2</f>
        <v>3449.64</v>
      </c>
      <c r="G31" s="57">
        <f t="shared" si="19"/>
        <v>60.368700000024397</v>
      </c>
      <c r="H31" s="58">
        <f t="shared" si="1"/>
        <v>325.99097999999998</v>
      </c>
      <c r="I31" s="211">
        <f>Filter!J30</f>
        <v>260</v>
      </c>
      <c r="J31" s="49">
        <f t="shared" si="19"/>
        <v>17.309259259266256</v>
      </c>
      <c r="K31" s="50">
        <f t="shared" si="3"/>
        <v>93.47</v>
      </c>
      <c r="L31" s="244">
        <f>Filter!K30</f>
        <v>410.40000000000003</v>
      </c>
      <c r="M31" s="49">
        <f t="shared" si="19"/>
        <v>55.480000000022436</v>
      </c>
      <c r="N31" s="50">
        <f t="shared" si="5"/>
        <v>299.59200000000004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36</v>
      </c>
      <c r="Y31" s="212">
        <f t="shared" si="12"/>
        <v>13.963333333338978</v>
      </c>
      <c r="Z31" s="230">
        <f t="shared" si="13"/>
        <v>75.402000000000001</v>
      </c>
      <c r="AA31" s="238">
        <f t="shared" si="16"/>
        <v>178.19999999992797</v>
      </c>
      <c r="AB31" s="262">
        <f t="shared" si="17"/>
        <v>156.64845370376702</v>
      </c>
      <c r="AC31" s="263">
        <f t="shared" si="18"/>
        <v>1024.101649999928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5</v>
      </c>
      <c r="C32" s="228">
        <f>Filter!H31*10.23</f>
        <v>460.35</v>
      </c>
      <c r="D32" s="57">
        <f t="shared" si="14"/>
        <v>9.8514900000000001</v>
      </c>
      <c r="E32" s="58">
        <f t="shared" si="15"/>
        <v>49.257449999999999</v>
      </c>
      <c r="F32" s="244">
        <f>Filter!I31*2</f>
        <v>3126.64</v>
      </c>
      <c r="G32" s="57">
        <f t="shared" si="19"/>
        <v>59.093495999999995</v>
      </c>
      <c r="H32" s="58">
        <f t="shared" si="1"/>
        <v>295.46747999999997</v>
      </c>
      <c r="I32" s="211">
        <f>Filter!J31</f>
        <v>220</v>
      </c>
      <c r="J32" s="49">
        <f t="shared" si="19"/>
        <v>15.818000000000001</v>
      </c>
      <c r="K32" s="50">
        <f t="shared" si="3"/>
        <v>79.09</v>
      </c>
      <c r="L32" s="244">
        <f>Filter!K31</f>
        <v>384.75000000000006</v>
      </c>
      <c r="M32" s="49">
        <f t="shared" si="19"/>
        <v>56.173500000000004</v>
      </c>
      <c r="N32" s="50">
        <f t="shared" si="5"/>
        <v>280.86750000000001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27</v>
      </c>
      <c r="Y32" s="212">
        <f t="shared" si="12"/>
        <v>11.310300000000002</v>
      </c>
      <c r="Z32" s="230">
        <f t="shared" si="13"/>
        <v>56.551500000000004</v>
      </c>
      <c r="AA32" s="238">
        <f t="shared" si="16"/>
        <v>165</v>
      </c>
      <c r="AB32" s="262">
        <f t="shared" si="17"/>
        <v>152.24678600000001</v>
      </c>
      <c r="AC32" s="263">
        <f t="shared" si="18"/>
        <v>926.2339300000001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4.9900000000016007</v>
      </c>
      <c r="C33" s="228">
        <f>Filter!H32*10.23</f>
        <v>460.35</v>
      </c>
      <c r="D33" s="57">
        <f t="shared" si="14"/>
        <v>9.8712324649266936</v>
      </c>
      <c r="E33" s="58">
        <f t="shared" si="15"/>
        <v>49.257449999999999</v>
      </c>
      <c r="F33" s="244">
        <f>Filter!I32*2</f>
        <v>3139.56</v>
      </c>
      <c r="G33" s="57">
        <f t="shared" si="19"/>
        <v>59.456597194369706</v>
      </c>
      <c r="H33" s="58">
        <f t="shared" si="1"/>
        <v>296.68842000000001</v>
      </c>
      <c r="I33" s="211">
        <f>Filter!J32</f>
        <v>220</v>
      </c>
      <c r="J33" s="49">
        <f t="shared" si="19"/>
        <v>15.849699398792511</v>
      </c>
      <c r="K33" s="50">
        <f t="shared" si="3"/>
        <v>79.09</v>
      </c>
      <c r="L33" s="244">
        <f>Filter!K32</f>
        <v>410.40000000000003</v>
      </c>
      <c r="M33" s="49">
        <f t="shared" si="19"/>
        <v>60.038476953888562</v>
      </c>
      <c r="N33" s="50">
        <f t="shared" si="5"/>
        <v>299.59200000000004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17</v>
      </c>
      <c r="Y33" s="212">
        <f t="shared" si="12"/>
        <v>7.1355711422822798</v>
      </c>
      <c r="Z33" s="230">
        <f t="shared" si="13"/>
        <v>35.606499999999997</v>
      </c>
      <c r="AA33" s="238">
        <f t="shared" si="16"/>
        <v>164.67000000005282</v>
      </c>
      <c r="AB33" s="262">
        <f t="shared" si="17"/>
        <v>152.35157715425976</v>
      </c>
      <c r="AC33" s="263">
        <f t="shared" si="18"/>
        <v>924.90437000005284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4.9599999999991269</v>
      </c>
      <c r="C34" s="228">
        <f>Filter!H33*10.23</f>
        <v>460.35</v>
      </c>
      <c r="D34" s="57">
        <f t="shared" si="14"/>
        <v>9.9309375000017486</v>
      </c>
      <c r="E34" s="58">
        <f t="shared" si="15"/>
        <v>49.257449999999999</v>
      </c>
      <c r="F34" s="244">
        <f>Filter!I33*2</f>
        <v>3152.48</v>
      </c>
      <c r="G34" s="57">
        <f t="shared" si="19"/>
        <v>60.062370967752507</v>
      </c>
      <c r="H34" s="58">
        <f t="shared" si="1"/>
        <v>297.90935999999999</v>
      </c>
      <c r="I34" s="211">
        <f>Filter!J33</f>
        <v>220</v>
      </c>
      <c r="J34" s="49">
        <f t="shared" si="19"/>
        <v>15.94556451613184</v>
      </c>
      <c r="K34" s="50">
        <f t="shared" si="3"/>
        <v>79.09</v>
      </c>
      <c r="L34" s="244">
        <f>Filter!K33</f>
        <v>384.75000000000006</v>
      </c>
      <c r="M34" s="49">
        <f t="shared" si="19"/>
        <v>56.626512096784161</v>
      </c>
      <c r="N34" s="50">
        <f t="shared" si="5"/>
        <v>280.86750000000001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28</v>
      </c>
      <c r="Y34" s="212">
        <f t="shared" si="12"/>
        <v>11.823790322582727</v>
      </c>
      <c r="Z34" s="230">
        <f t="shared" si="13"/>
        <v>58.646000000000001</v>
      </c>
      <c r="AA34" s="238">
        <f t="shared" si="16"/>
        <v>163.67999999997119</v>
      </c>
      <c r="AB34" s="262">
        <f t="shared" si="17"/>
        <v>154.38917540325301</v>
      </c>
      <c r="AC34" s="263">
        <f t="shared" si="18"/>
        <v>929.45030999997107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4.9599999999991269</v>
      </c>
      <c r="C35" s="228">
        <f>Filter!H34*10.23</f>
        <v>460.35</v>
      </c>
      <c r="D35" s="57">
        <f t="shared" ref="D35:D36" si="20">IF(ISBLANK(C35),"",(C35*E$43)/$B35)</f>
        <v>9.9309375000017486</v>
      </c>
      <c r="E35" s="58">
        <f t="shared" ref="E35:E36" si="21">IF(ISBLANK(C35),"",C35*E$43)</f>
        <v>49.257449999999999</v>
      </c>
      <c r="F35" s="244">
        <f>Filter!I34*2</f>
        <v>3087.88</v>
      </c>
      <c r="G35" s="57">
        <f t="shared" ref="G35:G36" si="22">IF(ISBLANK(F35),"",(F35*H$43)/$B35)</f>
        <v>58.831584677429717</v>
      </c>
      <c r="H35" s="58">
        <f t="shared" ref="H35:H36" si="23">IF(ISBLANK(F35),"",F35*H$43)</f>
        <v>291.80466000000001</v>
      </c>
      <c r="I35" s="211">
        <f>Filter!J34</f>
        <v>410</v>
      </c>
      <c r="J35" s="49">
        <f t="shared" ref="J35:J36" si="24">IF(ISBLANK(I35),"",(I35*K$43)/$B35)</f>
        <v>29.71673387097297</v>
      </c>
      <c r="K35" s="50">
        <f t="shared" ref="K35:K36" si="25">IF(ISBLANK(I35),"",I35*K$43)</f>
        <v>147.39499999999998</v>
      </c>
      <c r="L35" s="244">
        <f>Filter!K34</f>
        <v>384.75000000000006</v>
      </c>
      <c r="M35" s="49">
        <f t="shared" ref="M35:M36" si="26">IF(ISBLANK(L35),"",(L35*N$43)/$B35)</f>
        <v>56.626512096784161</v>
      </c>
      <c r="N35" s="50">
        <f t="shared" ref="N35:N36" si="27">IF(ISBLANK(L35),"",L35*N$43)</f>
        <v>280.86750000000001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16</v>
      </c>
      <c r="Y35" s="212">
        <f t="shared" ref="Y35:Y36" si="34">IF(ISBLANK(X35),"",(X35*Z$43)/$B35)</f>
        <v>6.7564516129044154</v>
      </c>
      <c r="Z35" s="230">
        <f t="shared" ref="Z35:Z36" si="35">IF(ISBLANK(X35),"",X35*Z$43)</f>
        <v>33.512</v>
      </c>
      <c r="AA35" s="238">
        <f t="shared" si="16"/>
        <v>163.67999999997119</v>
      </c>
      <c r="AB35" s="262">
        <f t="shared" si="17"/>
        <v>161.862219758093</v>
      </c>
      <c r="AC35" s="263">
        <f t="shared" si="18"/>
        <v>966.51660999997125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>
        <f>Pumpage!C36</f>
        <v>4.5100000000020373</v>
      </c>
      <c r="C36" s="228">
        <f>Filter!H35*10.23</f>
        <v>419.43</v>
      </c>
      <c r="D36" s="57">
        <f t="shared" si="20"/>
        <v>9.9509999999955046</v>
      </c>
      <c r="E36" s="58">
        <f t="shared" si="21"/>
        <v>44.879010000000001</v>
      </c>
      <c r="F36" s="244">
        <f>Filter!I35*2</f>
        <v>2816.56</v>
      </c>
      <c r="G36" s="57">
        <f t="shared" si="22"/>
        <v>59.016611973365798</v>
      </c>
      <c r="H36" s="58">
        <f t="shared" si="23"/>
        <v>266.16492</v>
      </c>
      <c r="I36" s="211">
        <f>Filter!J35</f>
        <v>240</v>
      </c>
      <c r="J36" s="49">
        <f t="shared" si="24"/>
        <v>19.13082039910444</v>
      </c>
      <c r="K36" s="50">
        <f t="shared" si="25"/>
        <v>86.28</v>
      </c>
      <c r="L36" s="244">
        <f>Filter!K35</f>
        <v>367.65000000000003</v>
      </c>
      <c r="M36" s="49">
        <f t="shared" si="26"/>
        <v>59.508758314828995</v>
      </c>
      <c r="N36" s="50">
        <f t="shared" si="27"/>
        <v>268.3845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25</v>
      </c>
      <c r="Y36" s="212">
        <f t="shared" si="34"/>
        <v>11.610310421280786</v>
      </c>
      <c r="Z36" s="230">
        <f t="shared" si="35"/>
        <v>52.362499999999997</v>
      </c>
      <c r="AA36" s="238">
        <f t="shared" si="16"/>
        <v>148.83000000006723</v>
      </c>
      <c r="AB36" s="262">
        <f t="shared" si="17"/>
        <v>159.21750110857553</v>
      </c>
      <c r="AC36" s="263">
        <f t="shared" si="18"/>
        <v>866.90093000006721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166.40999999999985</v>
      </c>
      <c r="C37" s="249"/>
      <c r="D37" s="250"/>
      <c r="E37" s="251">
        <f t="shared" ref="E37:W37" si="36">SUM(E6:E36)</f>
        <v>1583.9006700000009</v>
      </c>
      <c r="F37" s="213"/>
      <c r="G37" s="252"/>
      <c r="H37" s="253">
        <f t="shared" si="36"/>
        <v>9861.5323799999969</v>
      </c>
      <c r="I37" s="213"/>
      <c r="J37" s="214"/>
      <c r="K37" s="215">
        <f t="shared" si="36"/>
        <v>3142.0300000000007</v>
      </c>
      <c r="L37" s="213"/>
      <c r="M37" s="214"/>
      <c r="N37" s="215">
        <f>SUM(N6:N36)</f>
        <v>9624.393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1449.394</v>
      </c>
      <c r="AA37" s="214">
        <f>SUMIF(AA6:AA36,"&lt;&gt;#VALUE!")</f>
        <v>5491.5299999999952</v>
      </c>
      <c r="AB37" s="239">
        <f>SUMIF(AB6:AB36,"&lt;&gt;#VALUE!")</f>
        <v>4780.8068757020628</v>
      </c>
      <c r="AC37" s="239">
        <f>SUMIF(AC6:AC36,"&lt;&gt;#VALUE!")</f>
        <v>31152.780049999994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5.3680645161290279</v>
      </c>
      <c r="C38" s="254">
        <f>AVERAGE(C6:C36)</f>
        <v>477.5100000000001</v>
      </c>
      <c r="D38" s="216">
        <f>AVERAGEIF(D6:D36,"&lt;&gt;#VALUE!")</f>
        <v>9.535585763670003</v>
      </c>
      <c r="E38" s="255">
        <f t="shared" ref="E38:W38" si="38">AVERAGE(E6:E36)</f>
        <v>51.093570000000028</v>
      </c>
      <c r="F38" s="256">
        <f t="shared" si="38"/>
        <v>3366.2851612903219</v>
      </c>
      <c r="G38" s="216">
        <f>AVERAGEIF(G6:G36,"&lt;&gt;#VALUE!")</f>
        <v>59.18809380750919</v>
      </c>
      <c r="H38" s="216">
        <f t="shared" si="38"/>
        <v>318.11394774193536</v>
      </c>
      <c r="I38" s="256">
        <f t="shared" si="38"/>
        <v>281.93548387096774</v>
      </c>
      <c r="J38" s="216">
        <f>AVERAGEIF(J6:J36,"&lt;&gt;#VALUE!")</f>
        <v>18.969237569089472</v>
      </c>
      <c r="K38" s="256">
        <f t="shared" si="38"/>
        <v>101.35580645161292</v>
      </c>
      <c r="L38" s="256">
        <f t="shared" si="38"/>
        <v>425.29354838709668</v>
      </c>
      <c r="M38" s="216">
        <f>AVERAGEIF(M6:M36,"&lt;&gt;#VALUE!")</f>
        <v>57.769547970368748</v>
      </c>
      <c r="N38" s="216">
        <f>AVERAGEIF(N6:N36,"&lt;&gt;#VALUE!")</f>
        <v>310.46429032258067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22.322580645161292</v>
      </c>
      <c r="Y38" s="216">
        <f t="shared" si="39"/>
        <v>8.7571115249130393</v>
      </c>
      <c r="Z38" s="257">
        <f t="shared" si="39"/>
        <v>46.75464516129032</v>
      </c>
      <c r="AA38" s="240">
        <f t="shared" ref="AA38" si="40">AVERAGEIF(AA6:AA36,"&lt;&gt;#VALUE!")</f>
        <v>177.1461290322579</v>
      </c>
      <c r="AB38" s="264">
        <f>AC37/B37</f>
        <v>187.20497596298313</v>
      </c>
      <c r="AC38" s="257">
        <f>AVERAGEIF(AC6:AC36,"&lt;&gt;#VALUE!")</f>
        <v>1004.9283887096773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6.75</v>
      </c>
      <c r="C39" s="258">
        <f>MAX(C6:C36)</f>
        <v>603.57000000000005</v>
      </c>
      <c r="D39" s="259">
        <f t="shared" ref="D39:Z39" si="41">MAX(D6:D36)</f>
        <v>10.36317159763373</v>
      </c>
      <c r="E39" s="259">
        <f t="shared" si="41"/>
        <v>64.581990000000005</v>
      </c>
      <c r="F39" s="217">
        <f t="shared" si="41"/>
        <v>4328.2</v>
      </c>
      <c r="G39" s="260">
        <f t="shared" si="41"/>
        <v>62.523943548398101</v>
      </c>
      <c r="H39" s="260">
        <f t="shared" si="41"/>
        <v>409.01490000000001</v>
      </c>
      <c r="I39" s="217">
        <f t="shared" si="41"/>
        <v>500</v>
      </c>
      <c r="J39" s="217">
        <f t="shared" si="41"/>
        <v>31.70194003526279</v>
      </c>
      <c r="K39" s="217">
        <f t="shared" si="41"/>
        <v>179.75</v>
      </c>
      <c r="L39" s="217">
        <f t="shared" si="41"/>
        <v>624.15000000000009</v>
      </c>
      <c r="M39" s="217">
        <f t="shared" si="41"/>
        <v>80.357936507909713</v>
      </c>
      <c r="N39" s="217">
        <f t="shared" si="41"/>
        <v>455.62950000000006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46</v>
      </c>
      <c r="Y39" s="217">
        <f t="shared" si="41"/>
        <v>18.891568627456373</v>
      </c>
      <c r="Z39" s="261">
        <f t="shared" si="41"/>
        <v>96.347000000000008</v>
      </c>
      <c r="AA39" s="241">
        <f t="shared" ref="AA39:AC39" si="42">MAX(AA6:AA36)</f>
        <v>222.75</v>
      </c>
      <c r="AB39" s="265">
        <f t="shared" si="42"/>
        <v>185.74441975302449</v>
      </c>
      <c r="AC39" s="217">
        <f t="shared" si="42"/>
        <v>1272.5179299999522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4.5100000000020373</v>
      </c>
      <c r="C40" s="258">
        <f>MIN(C6:C36)</f>
        <v>419.43</v>
      </c>
      <c r="D40" s="259">
        <f t="shared" ref="D40:Z40" si="43">MIN(D6:D36)</f>
        <v>8.534247457625014</v>
      </c>
      <c r="E40" s="259">
        <f t="shared" si="43"/>
        <v>44.879010000000001</v>
      </c>
      <c r="F40" s="217">
        <f t="shared" si="43"/>
        <v>2584</v>
      </c>
      <c r="G40" s="260">
        <f t="shared" si="43"/>
        <v>47.692968750009484</v>
      </c>
      <c r="H40" s="260">
        <f t="shared" si="43"/>
        <v>244.18799999999999</v>
      </c>
      <c r="I40" s="217">
        <f t="shared" si="43"/>
        <v>140</v>
      </c>
      <c r="J40" s="217">
        <f t="shared" si="43"/>
        <v>7.456296296296296</v>
      </c>
      <c r="K40" s="217">
        <f t="shared" si="43"/>
        <v>50.33</v>
      </c>
      <c r="L40" s="217">
        <f t="shared" si="43"/>
        <v>324.90000000000003</v>
      </c>
      <c r="M40" s="217">
        <f t="shared" si="43"/>
        <v>48.108924949287228</v>
      </c>
      <c r="N40" s="217">
        <f t="shared" si="43"/>
        <v>237.17700000000002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0</v>
      </c>
      <c r="Y40" s="217">
        <f t="shared" si="43"/>
        <v>0</v>
      </c>
      <c r="Z40" s="261">
        <f t="shared" si="43"/>
        <v>0</v>
      </c>
      <c r="AA40" s="242">
        <f t="shared" ref="AA40:AC40" si="44">MIN(AA6:AA36)</f>
        <v>148.83000000006723</v>
      </c>
      <c r="AB40" s="265">
        <f t="shared" si="44"/>
        <v>139.63482711860965</v>
      </c>
      <c r="AC40" s="217">
        <f t="shared" si="44"/>
        <v>866.90093000006721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4" t="s">
        <v>66</v>
      </c>
      <c r="D43" s="404"/>
      <c r="E43" s="106">
        <v>0.107</v>
      </c>
      <c r="F43" s="419" t="s">
        <v>70</v>
      </c>
      <c r="G43" s="419"/>
      <c r="H43" s="106">
        <v>9.4500000000000001E-2</v>
      </c>
      <c r="I43" s="406" t="s">
        <v>71</v>
      </c>
      <c r="J43" s="406"/>
      <c r="K43" s="106">
        <v>0.35949999999999999</v>
      </c>
      <c r="L43" s="426" t="s">
        <v>72</v>
      </c>
      <c r="M43" s="426"/>
      <c r="N43" s="106">
        <v>0.73</v>
      </c>
      <c r="O43" s="427" t="s">
        <v>73</v>
      </c>
      <c r="P43" s="427"/>
      <c r="Q43" s="106">
        <v>0.25</v>
      </c>
      <c r="R43" s="407" t="s">
        <v>74</v>
      </c>
      <c r="S43" s="407"/>
      <c r="T43" s="106">
        <v>0.25</v>
      </c>
      <c r="U43" s="428" t="s">
        <v>68</v>
      </c>
      <c r="V43" s="428"/>
      <c r="W43" s="106">
        <v>0.25</v>
      </c>
      <c r="X43" s="438" t="s">
        <v>102</v>
      </c>
      <c r="Y43" s="438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4" t="s">
        <v>67</v>
      </c>
      <c r="D45" s="404"/>
      <c r="E45" s="114"/>
      <c r="F45" s="419" t="s">
        <v>67</v>
      </c>
      <c r="G45" s="419"/>
      <c r="H45" s="115"/>
      <c r="I45" s="406" t="s">
        <v>67</v>
      </c>
      <c r="J45" s="406"/>
      <c r="K45" s="116"/>
      <c r="L45" s="426" t="s">
        <v>67</v>
      </c>
      <c r="M45" s="426"/>
      <c r="N45" s="117"/>
      <c r="O45" s="427" t="s">
        <v>67</v>
      </c>
      <c r="P45" s="427"/>
      <c r="Q45" s="118"/>
      <c r="R45" s="407" t="s">
        <v>67</v>
      </c>
      <c r="S45" s="407"/>
      <c r="T45" s="119"/>
      <c r="U45" s="428" t="s">
        <v>67</v>
      </c>
      <c r="V45" s="428"/>
      <c r="W45" s="114"/>
      <c r="X45" s="439" t="s">
        <v>67</v>
      </c>
      <c r="Y45" s="439"/>
      <c r="Z45" s="222"/>
      <c r="AA45" s="235" t="s">
        <v>105</v>
      </c>
      <c r="AB45" s="236"/>
      <c r="AC45" s="338">
        <f>AB38/1000</f>
        <v>0.18720497596298313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4" workbookViewId="0">
      <selection activeCell="B19" sqref="B19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3" t="s">
        <v>121</v>
      </c>
      <c r="B4" s="444"/>
      <c r="C4" s="445"/>
    </row>
    <row r="5" spans="1:3" ht="27.6" customHeight="1" thickBot="1" x14ac:dyDescent="0.3">
      <c r="A5" s="440" t="s">
        <v>119</v>
      </c>
      <c r="B5" s="441"/>
      <c r="C5" s="442"/>
    </row>
    <row r="6" spans="1:3" x14ac:dyDescent="0.25">
      <c r="A6" s="344" t="s">
        <v>120</v>
      </c>
      <c r="B6" s="344"/>
      <c r="C6" s="344"/>
    </row>
    <row r="7" spans="1:3" x14ac:dyDescent="0.25">
      <c r="A7" s="345">
        <v>1</v>
      </c>
      <c r="B7" s="333">
        <f>'[1]1'!$J$37</f>
        <v>7921600</v>
      </c>
      <c r="C7" s="333">
        <f>IF(ISBLANK(Pumpage!B7),"",(B7-B6))</f>
        <v>7921600</v>
      </c>
    </row>
    <row r="8" spans="1:3" x14ac:dyDescent="0.25">
      <c r="A8" s="345">
        <v>2</v>
      </c>
      <c r="B8" s="333">
        <f>'[1]2'!$J$37</f>
        <v>7960970</v>
      </c>
      <c r="C8" s="333">
        <f t="shared" ref="C8:C36" si="0">B8-B7</f>
        <v>39370</v>
      </c>
    </row>
    <row r="9" spans="1:3" x14ac:dyDescent="0.25">
      <c r="A9" s="345">
        <v>3</v>
      </c>
      <c r="B9" s="333">
        <f>'[1]3'!$J$37</f>
        <v>8000810</v>
      </c>
      <c r="C9" s="333">
        <f t="shared" si="0"/>
        <v>39840</v>
      </c>
    </row>
    <row r="10" spans="1:3" x14ac:dyDescent="0.25">
      <c r="A10" s="345">
        <v>4</v>
      </c>
      <c r="B10" s="333">
        <f>'[1]4'!$J$37</f>
        <v>8040730</v>
      </c>
      <c r="C10" s="333">
        <f t="shared" si="0"/>
        <v>39920</v>
      </c>
    </row>
    <row r="11" spans="1:3" x14ac:dyDescent="0.25">
      <c r="A11" s="345">
        <v>5</v>
      </c>
      <c r="B11" s="333">
        <f>'[1]5'!$J$37</f>
        <v>8080480</v>
      </c>
      <c r="C11" s="333">
        <f t="shared" si="0"/>
        <v>39750</v>
      </c>
    </row>
    <row r="12" spans="1:3" x14ac:dyDescent="0.25">
      <c r="A12" s="345">
        <v>6</v>
      </c>
      <c r="B12" s="333">
        <f>'[1]6'!$J$37</f>
        <v>8120360</v>
      </c>
      <c r="C12" s="333">
        <f t="shared" si="0"/>
        <v>39880</v>
      </c>
    </row>
    <row r="13" spans="1:3" x14ac:dyDescent="0.25">
      <c r="A13" s="345">
        <v>7</v>
      </c>
      <c r="B13" s="333">
        <f>'[1]7'!$J$37</f>
        <v>8160410</v>
      </c>
      <c r="C13" s="333">
        <f t="shared" si="0"/>
        <v>40050</v>
      </c>
    </row>
    <row r="14" spans="1:3" x14ac:dyDescent="0.25">
      <c r="A14" s="345">
        <v>8</v>
      </c>
      <c r="B14" s="333">
        <f>'[1]8'!$J$37</f>
        <v>8200040</v>
      </c>
      <c r="C14" s="333">
        <f t="shared" si="0"/>
        <v>39630</v>
      </c>
    </row>
    <row r="15" spans="1:3" x14ac:dyDescent="0.25">
      <c r="A15" s="345">
        <v>9</v>
      </c>
      <c r="B15" s="333">
        <f>'[1]9'!$J$37</f>
        <v>8239790</v>
      </c>
      <c r="C15" s="333">
        <f t="shared" si="0"/>
        <v>39750</v>
      </c>
    </row>
    <row r="16" spans="1:3" x14ac:dyDescent="0.25">
      <c r="A16" s="345">
        <v>10</v>
      </c>
      <c r="B16" s="333">
        <f>'[1]10'!$J$37</f>
        <v>8279520</v>
      </c>
      <c r="C16" s="333">
        <f t="shared" si="0"/>
        <v>39730</v>
      </c>
    </row>
    <row r="17" spans="1:3" x14ac:dyDescent="0.25">
      <c r="A17" s="345">
        <v>11</v>
      </c>
      <c r="B17" s="333">
        <f>'[1]11'!$J$37</f>
        <v>8319380</v>
      </c>
      <c r="C17" s="333">
        <f t="shared" si="0"/>
        <v>39860</v>
      </c>
    </row>
    <row r="18" spans="1:3" x14ac:dyDescent="0.25">
      <c r="A18" s="345">
        <v>12</v>
      </c>
      <c r="B18" s="333">
        <f>'[1]12'!$J$37</f>
        <v>8358500</v>
      </c>
      <c r="C18" s="333">
        <v>8358500</v>
      </c>
    </row>
    <row r="19" spans="1:3" x14ac:dyDescent="0.25">
      <c r="A19" s="345">
        <v>13</v>
      </c>
      <c r="B19" s="333">
        <f>'[1]13'!$J$37</f>
        <v>8399250</v>
      </c>
      <c r="C19" s="333">
        <f t="shared" si="0"/>
        <v>40750</v>
      </c>
    </row>
    <row r="20" spans="1:3" x14ac:dyDescent="0.25">
      <c r="A20" s="345">
        <v>14</v>
      </c>
      <c r="B20" s="333">
        <f>'[1]14'!$J$37</f>
        <v>8437970</v>
      </c>
      <c r="C20" s="333">
        <f t="shared" si="0"/>
        <v>38720</v>
      </c>
    </row>
    <row r="21" spans="1:3" x14ac:dyDescent="0.25">
      <c r="A21" s="345">
        <v>15</v>
      </c>
      <c r="B21" s="333">
        <f>'[1]15'!$J$37</f>
        <v>8476730</v>
      </c>
      <c r="C21" s="333">
        <f t="shared" si="0"/>
        <v>38760</v>
      </c>
    </row>
    <row r="22" spans="1:3" x14ac:dyDescent="0.25">
      <c r="A22" s="345">
        <v>16</v>
      </c>
      <c r="B22" s="333">
        <f>'[1]16'!$J$37</f>
        <v>8516730</v>
      </c>
      <c r="C22" s="333">
        <f t="shared" si="0"/>
        <v>40000</v>
      </c>
    </row>
    <row r="23" spans="1:3" x14ac:dyDescent="0.25">
      <c r="A23" s="345">
        <v>17</v>
      </c>
      <c r="B23" s="333">
        <f>'[1]17'!$J$37</f>
        <v>8556950</v>
      </c>
      <c r="C23" s="333">
        <f t="shared" si="0"/>
        <v>40220</v>
      </c>
    </row>
    <row r="24" spans="1:3" x14ac:dyDescent="0.25">
      <c r="A24" s="345">
        <v>18</v>
      </c>
      <c r="B24" s="333">
        <f>'[1]18'!$J$37</f>
        <v>8596400</v>
      </c>
      <c r="C24" s="333">
        <f t="shared" si="0"/>
        <v>39450</v>
      </c>
    </row>
    <row r="25" spans="1:3" x14ac:dyDescent="0.25">
      <c r="A25" s="345">
        <v>19</v>
      </c>
      <c r="B25" s="333">
        <f>'[1]19'!$J$37</f>
        <v>8636050</v>
      </c>
      <c r="C25" s="333">
        <f t="shared" si="0"/>
        <v>39650</v>
      </c>
    </row>
    <row r="26" spans="1:3" x14ac:dyDescent="0.25">
      <c r="A26" s="345">
        <v>20</v>
      </c>
      <c r="B26" s="333">
        <f>'[1]20'!$J$37</f>
        <v>8675940</v>
      </c>
      <c r="C26" s="333">
        <f t="shared" si="0"/>
        <v>39890</v>
      </c>
    </row>
    <row r="27" spans="1:3" x14ac:dyDescent="0.25">
      <c r="A27" s="345">
        <v>21</v>
      </c>
      <c r="B27" s="333">
        <f>'[1]21'!$J$37</f>
        <v>8714950</v>
      </c>
      <c r="C27" s="333">
        <f t="shared" si="0"/>
        <v>39010</v>
      </c>
    </row>
    <row r="28" spans="1:3" x14ac:dyDescent="0.25">
      <c r="A28" s="345">
        <v>22</v>
      </c>
      <c r="B28" s="333">
        <f>'[1]22'!$J$37</f>
        <v>8754670</v>
      </c>
      <c r="C28" s="333">
        <f t="shared" si="0"/>
        <v>39720</v>
      </c>
    </row>
    <row r="29" spans="1:3" x14ac:dyDescent="0.25">
      <c r="A29" s="345">
        <v>23</v>
      </c>
      <c r="B29" s="333">
        <f>'[1]23'!$J$37</f>
        <v>8794050</v>
      </c>
      <c r="C29" s="333">
        <f t="shared" si="0"/>
        <v>39380</v>
      </c>
    </row>
    <row r="30" spans="1:3" x14ac:dyDescent="0.25">
      <c r="A30" s="345">
        <v>24</v>
      </c>
      <c r="B30" s="333">
        <f>'[1]24'!$J$37</f>
        <v>8833680</v>
      </c>
      <c r="C30" s="333">
        <f t="shared" si="0"/>
        <v>39630</v>
      </c>
    </row>
    <row r="31" spans="1:3" x14ac:dyDescent="0.25">
      <c r="A31" s="345">
        <v>25</v>
      </c>
      <c r="B31" s="333">
        <f>'[1]25'!$J$37</f>
        <v>8873420</v>
      </c>
      <c r="C31" s="333">
        <f t="shared" si="0"/>
        <v>39740</v>
      </c>
    </row>
    <row r="32" spans="1:3" x14ac:dyDescent="0.25">
      <c r="A32" s="345">
        <v>26</v>
      </c>
      <c r="B32" s="333">
        <f>'[1]26'!$J$37</f>
        <v>8913180</v>
      </c>
      <c r="C32" s="333">
        <f t="shared" si="0"/>
        <v>39760</v>
      </c>
    </row>
    <row r="33" spans="1:3" x14ac:dyDescent="0.25">
      <c r="A33" s="345">
        <v>27</v>
      </c>
      <c r="B33" s="333">
        <f>'[1]27'!$J$37</f>
        <v>8952760</v>
      </c>
      <c r="C33" s="333">
        <f t="shared" si="0"/>
        <v>39580</v>
      </c>
    </row>
    <row r="34" spans="1:3" x14ac:dyDescent="0.25">
      <c r="A34" s="345">
        <v>28</v>
      </c>
      <c r="B34" s="333">
        <f>'[1]28'!$J$37</f>
        <v>8992000</v>
      </c>
      <c r="C34" s="333">
        <f t="shared" si="0"/>
        <v>39240</v>
      </c>
    </row>
    <row r="35" spans="1:3" x14ac:dyDescent="0.25">
      <c r="A35" s="345">
        <v>29</v>
      </c>
      <c r="B35" s="333">
        <f>'[1]29'!$J$37</f>
        <v>9031470</v>
      </c>
      <c r="C35" s="333">
        <f t="shared" si="0"/>
        <v>39470</v>
      </c>
    </row>
    <row r="36" spans="1:3" x14ac:dyDescent="0.25">
      <c r="A36" s="345">
        <v>30</v>
      </c>
      <c r="B36" s="333">
        <f>'[1]30'!$J$37</f>
        <v>9071320</v>
      </c>
      <c r="C36" s="333">
        <f t="shared" si="0"/>
        <v>39850</v>
      </c>
    </row>
    <row r="37" spans="1:3" x14ac:dyDescent="0.25">
      <c r="A37" s="345">
        <v>31</v>
      </c>
      <c r="B37" s="333">
        <f>'[1]31'!$J$37</f>
        <v>9111380</v>
      </c>
      <c r="C37" s="333">
        <f t="shared" ref="C37" si="1">B37-B36</f>
        <v>40060</v>
      </c>
    </row>
    <row r="38" spans="1:3" x14ac:dyDescent="0.25">
      <c r="A38" s="333" t="s">
        <v>48</v>
      </c>
      <c r="B38" s="333"/>
      <c r="C38" s="333">
        <f>SUM(C7:C37)</f>
        <v>17430760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>
        <f>'[3]Monthly Chemical Report'!$E$37</f>
        <v>2021.7446699999998</v>
      </c>
    </row>
    <row r="108" spans="2:3" x14ac:dyDescent="0.25">
      <c r="B108" s="335" t="s">
        <v>113</v>
      </c>
      <c r="C108" s="336">
        <f>'Monthly Chemical Report'!$H$37</f>
        <v>9861.5323799999969</v>
      </c>
    </row>
    <row r="109" spans="2:3" x14ac:dyDescent="0.25">
      <c r="B109" s="335" t="s">
        <v>95</v>
      </c>
      <c r="C109" s="336">
        <f>'Monthly Chemical Report'!$K$37</f>
        <v>3142.0300000000007</v>
      </c>
    </row>
    <row r="110" spans="2:3" x14ac:dyDescent="0.25">
      <c r="B110" s="335" t="s">
        <v>114</v>
      </c>
      <c r="C110" s="336">
        <f>'Monthly Chemical Report'!$N$37</f>
        <v>9624.393</v>
      </c>
    </row>
    <row r="111" spans="2:3" x14ac:dyDescent="0.25">
      <c r="B111" s="335" t="s">
        <v>115</v>
      </c>
      <c r="C111" s="336">
        <f>'Monthly Chemical Report'!Z37</f>
        <v>1449.394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31152.780049999994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Ashley Bellah</cp:lastModifiedBy>
  <cp:lastPrinted>2018-07-16T10:01:03Z</cp:lastPrinted>
  <dcterms:created xsi:type="dcterms:W3CDTF">2013-07-05T18:30:31Z</dcterms:created>
  <dcterms:modified xsi:type="dcterms:W3CDTF">2021-01-02T06:58:11Z</dcterms:modified>
</cp:coreProperties>
</file>